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2"/>
  <workbookPr/>
  <mc:AlternateContent xmlns:mc="http://schemas.openxmlformats.org/markup-compatibility/2006">
    <mc:Choice Requires="x15">
      <x15ac:absPath xmlns:x15ac="http://schemas.microsoft.com/office/spreadsheetml/2010/11/ac" url="\\pvhome\home$\opickova\Plocha\"/>
    </mc:Choice>
  </mc:AlternateContent>
  <xr:revisionPtr revIDLastSave="0" documentId="13_ncr:1_{8A005B67-4690-4EBE-911B-66CCF7AD596C}" xr6:coauthVersionLast="36" xr6:coauthVersionMax="47" xr10:uidLastSave="{00000000-0000-0000-0000-000000000000}"/>
  <bookViews>
    <workbookView xWindow="0" yWindow="0" windowWidth="28800" windowHeight="12230" tabRatio="865" firstSheet="2" activeTab="3" xr2:uid="{00000000-000D-0000-FFFF-FFFF00000000}"/>
  </bookViews>
  <sheets>
    <sheet name="Components" sheetId="38" r:id="rId1"/>
    <sheet name="Measures" sheetId="39" r:id="rId2"/>
    <sheet name="T1 Milestones&amp;Targets" sheetId="40" r:id="rId3"/>
    <sheet name="T2 Green Digital &amp; Costs" sheetId="41" r:id="rId4"/>
    <sheet name="T3b Impact (quantitative) ( (3)" sheetId="46" state="hidden" r:id="rId5"/>
    <sheet name="T3a Impact (qualitative) (2)" sheetId="42" state="hidden" r:id="rId6"/>
    <sheet name="T3b Impact (quantitative) (2)" sheetId="43" state="hidden" r:id="rId7"/>
    <sheet name="T3a Impact (qualitative)" sheetId="8" state="hidden" r:id="rId8"/>
    <sheet name="T3b Impact (quantitative)" sheetId="11" state="hidden" r:id="rId9"/>
    <sheet name="T4a Investment baseline Input" sheetId="12" state="hidden" r:id="rId10"/>
    <sheet name="T4b Investment baseline Display" sheetId="13" state="hidden" r:id="rId11"/>
  </sheets>
  <definedNames>
    <definedName name="_xlnm._FilterDatabase" localSheetId="1" hidden="1">Measures!$A$1:$E$200</definedName>
    <definedName name="_xlnm._FilterDatabase" localSheetId="2" hidden="1">'T1 Milestones&amp;Targets'!$A$3:$O$345</definedName>
    <definedName name="_xlnm._FilterDatabase" localSheetId="3" hidden="1">'T2 Green Digital &amp; Costs'!$B$1:$BP$197</definedName>
    <definedName name="_Hlk136249708" localSheetId="2">'T1 Milestones&amp;Targets'!$M$17</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05" i="41" l="1"/>
  <c r="G81" i="41" l="1"/>
  <c r="G84" i="41"/>
  <c r="G159" i="41" l="1"/>
  <c r="G160" i="41"/>
  <c r="G161" i="41"/>
  <c r="G162" i="41"/>
  <c r="G163" i="41"/>
  <c r="G164" i="41"/>
  <c r="G165" i="41"/>
  <c r="G158" i="41"/>
  <c r="AG7" i="41" l="1"/>
  <c r="AG8" i="41"/>
  <c r="AG9" i="41"/>
  <c r="AG10" i="41"/>
  <c r="AG11" i="41"/>
  <c r="AG12" i="41"/>
  <c r="AG13" i="41"/>
  <c r="AG14" i="41"/>
  <c r="AG15" i="41"/>
  <c r="AG16" i="41"/>
  <c r="AG17" i="41"/>
  <c r="AG18" i="41"/>
  <c r="AG19" i="41"/>
  <c r="AG20" i="41"/>
  <c r="AG21" i="41"/>
  <c r="AG22" i="41"/>
  <c r="AG23" i="41"/>
  <c r="AG24" i="41"/>
  <c r="AG25" i="41"/>
  <c r="AG26" i="41"/>
  <c r="AG27" i="41"/>
  <c r="AG28" i="41"/>
  <c r="AG29" i="41"/>
  <c r="AG30" i="41"/>
  <c r="AG31" i="41"/>
  <c r="AG32" i="41"/>
  <c r="AG33" i="41"/>
  <c r="AG34" i="41"/>
  <c r="AG35" i="41"/>
  <c r="AG36" i="41"/>
  <c r="AG37" i="41"/>
  <c r="AG38" i="41"/>
  <c r="AG39" i="41"/>
  <c r="AG40" i="41"/>
  <c r="AG41" i="41"/>
  <c r="AG42" i="41"/>
  <c r="AG43" i="41"/>
  <c r="AG44" i="41"/>
  <c r="AG45" i="41"/>
  <c r="AG46" i="41"/>
  <c r="AG47" i="41"/>
  <c r="AG48" i="41"/>
  <c r="AG49" i="41"/>
  <c r="AG50" i="41"/>
  <c r="AG51" i="41"/>
  <c r="AG52" i="41"/>
  <c r="AG53" i="41"/>
  <c r="AG54" i="41"/>
  <c r="AG55" i="41"/>
  <c r="AG56" i="41"/>
  <c r="AG57" i="41"/>
  <c r="AG58" i="41"/>
  <c r="AG59" i="41"/>
  <c r="AG60" i="41"/>
  <c r="AG61" i="41"/>
  <c r="AG62" i="41"/>
  <c r="AG63" i="41"/>
  <c r="AG64" i="41"/>
  <c r="AG65" i="41"/>
  <c r="AG66" i="41"/>
  <c r="AG67" i="41"/>
  <c r="AG68" i="41"/>
  <c r="AG69" i="41"/>
  <c r="AG70" i="41"/>
  <c r="AG71" i="41"/>
  <c r="AG72" i="41"/>
  <c r="AG73" i="41"/>
  <c r="AG74" i="41"/>
  <c r="AG75" i="41"/>
  <c r="AG76" i="41"/>
  <c r="AG77" i="41"/>
  <c r="AG78" i="41"/>
  <c r="AG79" i="41"/>
  <c r="AG80" i="41"/>
  <c r="AG81" i="41"/>
  <c r="AG82" i="41"/>
  <c r="AG83" i="41"/>
  <c r="AG84" i="41"/>
  <c r="AG85" i="41"/>
  <c r="AG86" i="41"/>
  <c r="AG87" i="41"/>
  <c r="AG88" i="41"/>
  <c r="AG89" i="41"/>
  <c r="AG90" i="41"/>
  <c r="AG91" i="41"/>
  <c r="AG92" i="41"/>
  <c r="AG93" i="41"/>
  <c r="AG94" i="41"/>
  <c r="AG95" i="41"/>
  <c r="AG96" i="41"/>
  <c r="AG97" i="41"/>
  <c r="AG98" i="41"/>
  <c r="AG99" i="41"/>
  <c r="AG100" i="41"/>
  <c r="AG101" i="41"/>
  <c r="AG102" i="41"/>
  <c r="AG103" i="41"/>
  <c r="AG104" i="41"/>
  <c r="AG105" i="41"/>
  <c r="AG106" i="41"/>
  <c r="AG107" i="41"/>
  <c r="AG108" i="41"/>
  <c r="AG109" i="41"/>
  <c r="AG110" i="41"/>
  <c r="AG111" i="41"/>
  <c r="AG112" i="41"/>
  <c r="AG113" i="41"/>
  <c r="AG114" i="41"/>
  <c r="AG115" i="41"/>
  <c r="AG116" i="41"/>
  <c r="AG117" i="41"/>
  <c r="AG118" i="41"/>
  <c r="AG119" i="41"/>
  <c r="AG120" i="41"/>
  <c r="AG121" i="41"/>
  <c r="AG122" i="41"/>
  <c r="AG123" i="41"/>
  <c r="AG124" i="41"/>
  <c r="AG125" i="41"/>
  <c r="AG126" i="41"/>
  <c r="AG127" i="41"/>
  <c r="AG128" i="41"/>
  <c r="AG129" i="41"/>
  <c r="AG130" i="41"/>
  <c r="AG131" i="41"/>
  <c r="AG132" i="41"/>
  <c r="AG133" i="41"/>
  <c r="AG134" i="41"/>
  <c r="AG139" i="41"/>
  <c r="AG140" i="41"/>
  <c r="AG141" i="41"/>
  <c r="AG142" i="41"/>
  <c r="AG143" i="41"/>
  <c r="AG144" i="41"/>
  <c r="AG145" i="41"/>
  <c r="AG146" i="41"/>
  <c r="AG147" i="41"/>
  <c r="AG148" i="41"/>
  <c r="AG149" i="41"/>
  <c r="AG150" i="41"/>
  <c r="AG151" i="41"/>
  <c r="AG152" i="41"/>
  <c r="AG153" i="41"/>
  <c r="AG154" i="41"/>
  <c r="AG155" i="41"/>
  <c r="AG156" i="41"/>
  <c r="AG157" i="41"/>
  <c r="AG158" i="41"/>
  <c r="AG159" i="41"/>
  <c r="AG160" i="41"/>
  <c r="AG161" i="41"/>
  <c r="AG162" i="41"/>
  <c r="AG163" i="41"/>
  <c r="AG164" i="41"/>
  <c r="AG165" i="41"/>
  <c r="AG166" i="41"/>
  <c r="AG167" i="41"/>
  <c r="AG168" i="41"/>
  <c r="AG169" i="41"/>
  <c r="AG170" i="41"/>
  <c r="AG171" i="41"/>
  <c r="AG172" i="41"/>
  <c r="AG173" i="41"/>
  <c r="AG174" i="41"/>
  <c r="AG175" i="41"/>
  <c r="AG176" i="41"/>
  <c r="AG177" i="41"/>
  <c r="AG178" i="41"/>
  <c r="AG179" i="41"/>
  <c r="AG180" i="41"/>
  <c r="AG181" i="41"/>
  <c r="AG182" i="41"/>
  <c r="AG183" i="41"/>
  <c r="AG184" i="41"/>
  <c r="AH7" i="41"/>
  <c r="AH8" i="41"/>
  <c r="AH9" i="41"/>
  <c r="AH10" i="41"/>
  <c r="AH11" i="41"/>
  <c r="AH12" i="41"/>
  <c r="AH13" i="41"/>
  <c r="AH14" i="41"/>
  <c r="AH15" i="41"/>
  <c r="AH16" i="41"/>
  <c r="AH17" i="41"/>
  <c r="AH18" i="41"/>
  <c r="AH19" i="41"/>
  <c r="AH20" i="41"/>
  <c r="AH21" i="41"/>
  <c r="AH22" i="41"/>
  <c r="AH23" i="41"/>
  <c r="AH24" i="41"/>
  <c r="AH25" i="41"/>
  <c r="AH26" i="41"/>
  <c r="AH27" i="41"/>
  <c r="AH28" i="41"/>
  <c r="AH29" i="41"/>
  <c r="AH30" i="41"/>
  <c r="AH31" i="41"/>
  <c r="AH32" i="41"/>
  <c r="AH33" i="41"/>
  <c r="AH34" i="41"/>
  <c r="AH35" i="41"/>
  <c r="AH36" i="41"/>
  <c r="AH37" i="41"/>
  <c r="AH38" i="41"/>
  <c r="AH39" i="41"/>
  <c r="AH40" i="41"/>
  <c r="AH41" i="41"/>
  <c r="AH42" i="41"/>
  <c r="AH43" i="41"/>
  <c r="AH44" i="41"/>
  <c r="AH45" i="41"/>
  <c r="AH46" i="41"/>
  <c r="AH47" i="41"/>
  <c r="AH48" i="41"/>
  <c r="AH49" i="41"/>
  <c r="AH50" i="41"/>
  <c r="AH51" i="41"/>
  <c r="AH52" i="41"/>
  <c r="AH53" i="41"/>
  <c r="AH54" i="41"/>
  <c r="AH55" i="41"/>
  <c r="AH56" i="41"/>
  <c r="AH57" i="41"/>
  <c r="AH58" i="41"/>
  <c r="AH59" i="41"/>
  <c r="AH60" i="41"/>
  <c r="AH61" i="41"/>
  <c r="AH62" i="41"/>
  <c r="AH63" i="41"/>
  <c r="AH64" i="41"/>
  <c r="AH65" i="41"/>
  <c r="AH66" i="41"/>
  <c r="AH67" i="41"/>
  <c r="AH68" i="41"/>
  <c r="AH69" i="41"/>
  <c r="AH70" i="41"/>
  <c r="AH71" i="41"/>
  <c r="AH72" i="41"/>
  <c r="AH73" i="41"/>
  <c r="AH74" i="41"/>
  <c r="AH75" i="41"/>
  <c r="AH76" i="41"/>
  <c r="AH77" i="41"/>
  <c r="AH78" i="41"/>
  <c r="AH79" i="41"/>
  <c r="AH80" i="41"/>
  <c r="AH81" i="41"/>
  <c r="AH82" i="41"/>
  <c r="AH83" i="41"/>
  <c r="AH84" i="41"/>
  <c r="AH85" i="41"/>
  <c r="AH86" i="41"/>
  <c r="AH87" i="41"/>
  <c r="AH88" i="41"/>
  <c r="AH89" i="41"/>
  <c r="AH90" i="41"/>
  <c r="AH91" i="41"/>
  <c r="AH92" i="41"/>
  <c r="AH93" i="41"/>
  <c r="AH94" i="41"/>
  <c r="AH95" i="41"/>
  <c r="AH96" i="41"/>
  <c r="AH97" i="41"/>
  <c r="AH98" i="41"/>
  <c r="AH99" i="41"/>
  <c r="AH100" i="41"/>
  <c r="AH101" i="41"/>
  <c r="AH102" i="41"/>
  <c r="AH103" i="41"/>
  <c r="AH104" i="41"/>
  <c r="AH105" i="41"/>
  <c r="AH106" i="41"/>
  <c r="AH107" i="41"/>
  <c r="AH108" i="41"/>
  <c r="AH109" i="41"/>
  <c r="AH110" i="41"/>
  <c r="AH111" i="41"/>
  <c r="AH112" i="41"/>
  <c r="AH113" i="41"/>
  <c r="AH114" i="41"/>
  <c r="AH115" i="41"/>
  <c r="AH116" i="41"/>
  <c r="AH117" i="41"/>
  <c r="AH118" i="41"/>
  <c r="AH119" i="41"/>
  <c r="AH120" i="41"/>
  <c r="AH121" i="41"/>
  <c r="AH122" i="41"/>
  <c r="AH123" i="41"/>
  <c r="AH124" i="41"/>
  <c r="AH125" i="41"/>
  <c r="AH126" i="41"/>
  <c r="AH127" i="41"/>
  <c r="AH128" i="41"/>
  <c r="AH129" i="41"/>
  <c r="AH130" i="41"/>
  <c r="AH131" i="41"/>
  <c r="AH132" i="41"/>
  <c r="AH133" i="41"/>
  <c r="AH134" i="41"/>
  <c r="AH139" i="41"/>
  <c r="AH140" i="41"/>
  <c r="AH141" i="41"/>
  <c r="AH142" i="41"/>
  <c r="AH143" i="41"/>
  <c r="AH144" i="41"/>
  <c r="AH145" i="41"/>
  <c r="AH146" i="41"/>
  <c r="AH147" i="41"/>
  <c r="AH148" i="41"/>
  <c r="AH149" i="41"/>
  <c r="AH150" i="41"/>
  <c r="AH151" i="41"/>
  <c r="AH152" i="41"/>
  <c r="AH153" i="41"/>
  <c r="AH154" i="41"/>
  <c r="AH155" i="41"/>
  <c r="AH156" i="41"/>
  <c r="AH157" i="41"/>
  <c r="AH158" i="41"/>
  <c r="AH159" i="41"/>
  <c r="AH160" i="41"/>
  <c r="AH161" i="41"/>
  <c r="AH162" i="41"/>
  <c r="AH163" i="41"/>
  <c r="AH164" i="41"/>
  <c r="AH165" i="41"/>
  <c r="AH166" i="41"/>
  <c r="AH167" i="41"/>
  <c r="AH168" i="41"/>
  <c r="AH169" i="41"/>
  <c r="AH170" i="41"/>
  <c r="AH171" i="41"/>
  <c r="AH172" i="41"/>
  <c r="AH173" i="41"/>
  <c r="AH174" i="41"/>
  <c r="AH175" i="41"/>
  <c r="AH176" i="41"/>
  <c r="AH177" i="41"/>
  <c r="AH178" i="41"/>
  <c r="AH179" i="41"/>
  <c r="AH180" i="41"/>
  <c r="AH181" i="41"/>
  <c r="AH182" i="41"/>
  <c r="AH183" i="41"/>
  <c r="AH184" i="41"/>
  <c r="G107" i="41"/>
  <c r="G108" i="41"/>
  <c r="G109" i="41"/>
  <c r="G110" i="41"/>
  <c r="G133" i="41"/>
  <c r="F188" i="41"/>
  <c r="G43" i="41" l="1"/>
  <c r="F137" i="41"/>
  <c r="F136" i="41"/>
  <c r="F135" i="41"/>
  <c r="F138" i="41"/>
  <c r="G14" i="41"/>
  <c r="G28" i="41"/>
  <c r="E196" i="41"/>
  <c r="E195" i="41"/>
  <c r="E194" i="41"/>
  <c r="E192" i="41"/>
  <c r="E191" i="41"/>
  <c r="E190" i="41"/>
  <c r="F187" i="41"/>
  <c r="AG138" i="41" l="1"/>
  <c r="AH138" i="41"/>
  <c r="AG135" i="41"/>
  <c r="AH135" i="41"/>
  <c r="AG136" i="41"/>
  <c r="AH136" i="41"/>
  <c r="AG137" i="41"/>
  <c r="AH137" i="41"/>
  <c r="F189" i="41"/>
  <c r="E193" i="41"/>
  <c r="F186" i="41"/>
  <c r="G33" i="41"/>
  <c r="G151" i="41"/>
  <c r="G42" i="41"/>
  <c r="G83" i="41"/>
  <c r="G154" i="41"/>
  <c r="G23" i="41"/>
  <c r="G156" i="41"/>
  <c r="G166" i="41"/>
  <c r="G167" i="41"/>
  <c r="G168" i="41"/>
  <c r="G169" i="41"/>
  <c r="G170" i="41"/>
  <c r="G171" i="41"/>
  <c r="G172" i="41"/>
  <c r="G173" i="41"/>
  <c r="G174" i="41"/>
  <c r="G175" i="41"/>
  <c r="G176" i="41"/>
  <c r="G177" i="41"/>
  <c r="G178" i="41"/>
  <c r="G179" i="41"/>
  <c r="G180" i="41"/>
  <c r="G181" i="41"/>
  <c r="G182" i="41"/>
  <c r="G183" i="41"/>
  <c r="G184" i="41"/>
  <c r="G157" i="41"/>
  <c r="G155" i="41"/>
  <c r="G152" i="41"/>
  <c r="G142" i="41"/>
  <c r="G134" i="41"/>
  <c r="G135" i="41"/>
  <c r="G136" i="41"/>
  <c r="G137" i="41"/>
  <c r="G138" i="41"/>
  <c r="G132" i="41"/>
  <c r="G131" i="41"/>
  <c r="G127" i="41"/>
  <c r="G126" i="41"/>
  <c r="G125" i="41"/>
  <c r="G124" i="41"/>
  <c r="G123" i="41"/>
  <c r="G117" i="41"/>
  <c r="G106" i="41"/>
  <c r="G105" i="41"/>
  <c r="G103" i="41"/>
  <c r="G94" i="41"/>
  <c r="G91" i="41"/>
  <c r="G85" i="41"/>
  <c r="G82" i="41"/>
  <c r="G76" i="41"/>
  <c r="G74" i="41"/>
  <c r="G68" i="41"/>
  <c r="G67" i="41"/>
  <c r="G66" i="41"/>
  <c r="G51" i="41"/>
  <c r="G50" i="41"/>
  <c r="G49" i="41"/>
  <c r="G48" i="41"/>
  <c r="G39" i="41"/>
  <c r="G34" i="41"/>
  <c r="G31" i="41"/>
  <c r="G29" i="41"/>
  <c r="G27" i="41"/>
  <c r="G25" i="41"/>
  <c r="G24" i="41"/>
  <c r="G22" i="41"/>
  <c r="G20" i="41"/>
  <c r="G19" i="41"/>
  <c r="G15" i="41"/>
  <c r="G11" i="41"/>
  <c r="G185" i="41" l="1"/>
  <c r="G38" i="41"/>
  <c r="G30" i="41"/>
  <c r="E185" i="41"/>
  <c r="F185" i="41"/>
  <c r="G16" i="41"/>
  <c r="AG6" i="41"/>
  <c r="AH6" i="41"/>
  <c r="AG185" i="41" l="1"/>
  <c r="G70" i="41"/>
  <c r="G69" i="41"/>
  <c r="M105" i="41" l="1"/>
  <c r="L105" i="41"/>
  <c r="M125" i="41" l="1"/>
  <c r="M124" i="41"/>
  <c r="L126" i="41"/>
  <c r="E197" i="41" l="1"/>
  <c r="G147" i="41"/>
  <c r="G80" i="41"/>
  <c r="G44" i="41" l="1"/>
  <c r="G73" i="41"/>
  <c r="G26" i="41" l="1"/>
  <c r="G71" i="41" l="1"/>
  <c r="G144" i="41"/>
  <c r="G145" i="41"/>
  <c r="G146" i="41"/>
  <c r="G148" i="41"/>
  <c r="G149" i="41"/>
  <c r="G150" i="41"/>
  <c r="G153" i="41"/>
  <c r="G143" i="41"/>
  <c r="G141" i="41"/>
  <c r="G139" i="41"/>
  <c r="G129" i="41"/>
  <c r="G130" i="41"/>
  <c r="G128" i="41"/>
  <c r="G119" i="41"/>
  <c r="G120" i="41"/>
  <c r="G121" i="41"/>
  <c r="G122" i="41"/>
  <c r="G118" i="41"/>
  <c r="G112" i="41"/>
  <c r="G113" i="41"/>
  <c r="G114" i="41"/>
  <c r="G115" i="41"/>
  <c r="G116" i="41"/>
  <c r="G111" i="41"/>
  <c r="G96" i="41"/>
  <c r="G97" i="41"/>
  <c r="G98" i="41"/>
  <c r="G99" i="41"/>
  <c r="G100" i="41"/>
  <c r="G101" i="41"/>
  <c r="G102" i="41"/>
  <c r="G104" i="41"/>
  <c r="G95" i="41"/>
  <c r="G87" i="41"/>
  <c r="G88" i="41"/>
  <c r="G89" i="41"/>
  <c r="G90" i="41"/>
  <c r="G92" i="41"/>
  <c r="G93" i="41"/>
  <c r="G86" i="41"/>
  <c r="G72" i="41"/>
  <c r="G75" i="41"/>
  <c r="G77" i="41"/>
  <c r="G78" i="41"/>
  <c r="G79" i="41"/>
  <c r="G53" i="41"/>
  <c r="G54" i="41"/>
  <c r="G55" i="41"/>
  <c r="G56" i="41"/>
  <c r="G57" i="41"/>
  <c r="G58" i="41"/>
  <c r="G59" i="41"/>
  <c r="G60" i="41"/>
  <c r="G61" i="41"/>
  <c r="G62" i="41"/>
  <c r="G63" i="41"/>
  <c r="G64" i="41"/>
  <c r="G65" i="41"/>
  <c r="G52" i="41"/>
  <c r="G45" i="41"/>
  <c r="G46" i="41"/>
  <c r="G47" i="41"/>
  <c r="G41" i="41"/>
  <c r="G40" i="41"/>
  <c r="G36" i="41"/>
  <c r="G37" i="41"/>
  <c r="G35" i="41"/>
  <c r="G32" i="41"/>
  <c r="G21" i="41"/>
  <c r="G17" i="41"/>
  <c r="G18" i="41"/>
  <c r="G13" i="41"/>
  <c r="G12" i="41"/>
  <c r="G7" i="41"/>
  <c r="G8" i="41"/>
  <c r="G9" i="41"/>
  <c r="G10" i="41"/>
  <c r="G6" i="41"/>
  <c r="L17" i="13" l="1"/>
  <c r="K17" i="13"/>
  <c r="J17" i="13"/>
  <c r="I17" i="13"/>
  <c r="H17" i="13"/>
  <c r="G17" i="13"/>
  <c r="F17" i="13"/>
  <c r="D17" i="13"/>
  <c r="C17" i="13"/>
  <c r="B17" i="13"/>
  <c r="L15" i="13"/>
  <c r="K15" i="13"/>
  <c r="J15" i="13"/>
  <c r="I15" i="13"/>
  <c r="H15" i="13"/>
  <c r="G15" i="13"/>
  <c r="F15" i="13"/>
  <c r="L13" i="13"/>
  <c r="K13" i="13"/>
  <c r="J13" i="13"/>
  <c r="I13" i="13"/>
  <c r="H13" i="13"/>
  <c r="G13" i="13"/>
  <c r="F13" i="13"/>
  <c r="L12" i="13"/>
  <c r="K12" i="13"/>
  <c r="J12" i="13"/>
  <c r="I12" i="13"/>
  <c r="H12" i="13"/>
  <c r="G12" i="13"/>
  <c r="F12" i="13"/>
  <c r="L11" i="13"/>
  <c r="K11" i="13"/>
  <c r="J11" i="13"/>
  <c r="I11" i="13"/>
  <c r="H11" i="13"/>
  <c r="G11" i="13"/>
  <c r="F11" i="13"/>
  <c r="L10" i="13"/>
  <c r="K10" i="13"/>
  <c r="J10" i="13"/>
  <c r="I10" i="13"/>
  <c r="H10" i="13"/>
  <c r="G10" i="13"/>
  <c r="F10" i="13"/>
  <c r="L9" i="13"/>
  <c r="K9" i="13"/>
  <c r="J9" i="13"/>
  <c r="I9" i="13"/>
  <c r="H9" i="13"/>
  <c r="G9" i="13"/>
  <c r="F9" i="13"/>
  <c r="L8" i="13"/>
  <c r="K8" i="13"/>
  <c r="J8" i="13"/>
  <c r="I8" i="13"/>
  <c r="H8" i="13"/>
  <c r="G8" i="13"/>
  <c r="F8" i="13"/>
  <c r="L7" i="13"/>
  <c r="K7" i="13"/>
  <c r="J7" i="13"/>
  <c r="I7" i="13"/>
  <c r="H7" i="13"/>
  <c r="G7" i="13"/>
  <c r="F7" i="13"/>
  <c r="L6" i="13"/>
  <c r="K6" i="13"/>
  <c r="J6" i="13"/>
  <c r="I6" i="13"/>
  <c r="H6" i="13"/>
  <c r="G6" i="13"/>
  <c r="F6" i="13"/>
  <c r="L5" i="13"/>
  <c r="K5" i="13"/>
  <c r="J5" i="13"/>
  <c r="I5" i="13"/>
  <c r="H5" i="13"/>
  <c r="G5" i="13"/>
  <c r="F5" i="13"/>
  <c r="L4" i="13"/>
  <c r="K4" i="13"/>
  <c r="J4" i="13"/>
  <c r="I4" i="13"/>
  <c r="H4" i="13"/>
  <c r="G4" i="13"/>
  <c r="F4" i="13"/>
  <c r="E17" i="13" l="1"/>
  <c r="M13" i="13"/>
  <c r="M12" i="13"/>
  <c r="M11" i="13"/>
  <c r="M10" i="13"/>
  <c r="M9" i="13"/>
  <c r="M8" i="13"/>
  <c r="M7" i="13"/>
  <c r="M6" i="13"/>
  <c r="M5" i="13"/>
  <c r="L14" i="13"/>
  <c r="L16" i="13" s="1"/>
  <c r="K14" i="13"/>
  <c r="K16" i="13" s="1"/>
  <c r="J14" i="13"/>
  <c r="J16" i="13" s="1"/>
  <c r="H14" i="13"/>
  <c r="H16" i="13" s="1"/>
  <c r="G14" i="13"/>
  <c r="M4" i="13"/>
  <c r="D76" i="12"/>
  <c r="D13" i="13" s="1"/>
  <c r="C76" i="12"/>
  <c r="C13" i="13" s="1"/>
  <c r="B76" i="12"/>
  <c r="B13" i="13" s="1"/>
  <c r="D67" i="12"/>
  <c r="D12" i="13" s="1"/>
  <c r="C67" i="12"/>
  <c r="C12" i="13" s="1"/>
  <c r="B67" i="12"/>
  <c r="B12" i="13" s="1"/>
  <c r="D60" i="12"/>
  <c r="D11" i="13" s="1"/>
  <c r="C60" i="12"/>
  <c r="C11" i="13" s="1"/>
  <c r="B60" i="12"/>
  <c r="B11" i="13" s="1"/>
  <c r="D53" i="12"/>
  <c r="D10" i="13" s="1"/>
  <c r="C53" i="12"/>
  <c r="C10" i="13" s="1"/>
  <c r="B53" i="12"/>
  <c r="B10" i="13" s="1"/>
  <c r="D46" i="12"/>
  <c r="D9" i="13" s="1"/>
  <c r="C46" i="12"/>
  <c r="C9" i="13" s="1"/>
  <c r="B46" i="12"/>
  <c r="B9" i="13" s="1"/>
  <c r="D39" i="12"/>
  <c r="D8" i="13" s="1"/>
  <c r="C39" i="12"/>
  <c r="C8" i="13" s="1"/>
  <c r="B39" i="12"/>
  <c r="B8" i="13" s="1"/>
  <c r="D29" i="12"/>
  <c r="D7" i="13" s="1"/>
  <c r="C29" i="12"/>
  <c r="C7" i="13" s="1"/>
  <c r="B29" i="12"/>
  <c r="B7" i="13" s="1"/>
  <c r="D22" i="12"/>
  <c r="D6" i="13" s="1"/>
  <c r="C22" i="12"/>
  <c r="C6" i="13" s="1"/>
  <c r="B22" i="12"/>
  <c r="B6" i="13" s="1"/>
  <c r="D16" i="12"/>
  <c r="D5" i="13" s="1"/>
  <c r="C16" i="12"/>
  <c r="B16" i="12"/>
  <c r="B5" i="13" s="1"/>
  <c r="D7" i="12"/>
  <c r="C7" i="12"/>
  <c r="C4" i="13" s="1"/>
  <c r="B7" i="12"/>
  <c r="B4" i="13" s="1"/>
  <c r="K6" i="12"/>
  <c r="J6" i="12"/>
  <c r="I6" i="12"/>
  <c r="H6" i="12"/>
  <c r="G6" i="12"/>
  <c r="F6" i="12"/>
  <c r="E6" i="12"/>
  <c r="B6" i="12"/>
  <c r="D6" i="12" l="1"/>
  <c r="D4" i="13"/>
  <c r="C6" i="12"/>
  <c r="C5" i="13"/>
  <c r="C14" i="13" s="1"/>
  <c r="C16" i="13" s="1"/>
  <c r="E6" i="13"/>
  <c r="E8" i="13"/>
  <c r="E10" i="13"/>
  <c r="E12" i="13"/>
  <c r="C18" i="13"/>
  <c r="M17" i="13"/>
  <c r="I14" i="13"/>
  <c r="I16" i="13" s="1"/>
  <c r="I18" i="13" s="1"/>
  <c r="E5" i="13"/>
  <c r="E7" i="13"/>
  <c r="E9" i="13"/>
  <c r="E11" i="13"/>
  <c r="E13" i="13"/>
  <c r="M15" i="13"/>
  <c r="K18" i="13"/>
  <c r="J18" i="13"/>
  <c r="M14" i="13"/>
  <c r="G16" i="13"/>
  <c r="G18" i="13" s="1"/>
  <c r="L18" i="13"/>
  <c r="B14" i="13"/>
  <c r="F14" i="13"/>
  <c r="F16" i="13" s="1"/>
  <c r="F18" i="13" s="1"/>
  <c r="H18" i="13"/>
  <c r="D14" i="13" l="1"/>
  <c r="D16" i="13" s="1"/>
  <c r="D18" i="13" s="1"/>
  <c r="E4" i="13"/>
  <c r="M18" i="13"/>
  <c r="M16" i="13"/>
  <c r="E14" i="13"/>
  <c r="E16" i="13" s="1"/>
  <c r="E18" i="13" s="1"/>
  <c r="B16" i="13"/>
  <c r="B18" i="13" s="1"/>
</calcChain>
</file>

<file path=xl/sharedStrings.xml><?xml version="1.0" encoding="utf-8"?>
<sst xmlns="http://schemas.openxmlformats.org/spreadsheetml/2006/main" count="10314" uniqueCount="3150">
  <si>
    <t>Sequential Number</t>
  </si>
  <si>
    <t>Component  Name</t>
  </si>
  <si>
    <t>1.1 Digital services to citizens and businesses</t>
  </si>
  <si>
    <t>1.2 Digital public administration systems</t>
  </si>
  <si>
    <t>1.3 High capacity digital networks</t>
  </si>
  <si>
    <t>1.4 Digital economy and society, innovative start-ups and new technologies</t>
  </si>
  <si>
    <t>1.5 Digital transformation of enterprises</t>
  </si>
  <si>
    <t>1.6 Acceleration and digitalisation of the building process</t>
  </si>
  <si>
    <t>1.7 Digital transformation of public administration</t>
  </si>
  <si>
    <t>2.1 Sustainable transport</t>
  </si>
  <si>
    <t>2.2 Reducing energy consumption in the public sector</t>
  </si>
  <si>
    <t>2.3 Transition to cleaner energy sources</t>
  </si>
  <si>
    <t>2.4 Clean mobility</t>
  </si>
  <si>
    <t>2.5 Building renovation and air protection</t>
  </si>
  <si>
    <t>2.6 Nature protection and adaptation to climate change</t>
  </si>
  <si>
    <t>2.7 Circular economy, recycling and industrial water</t>
  </si>
  <si>
    <t>2.8 Brownfields revitalisation</t>
  </si>
  <si>
    <t>2.9 Promotion of biodiversity and fight against drought</t>
  </si>
  <si>
    <t>2.10 Affordable Housing</t>
  </si>
  <si>
    <t>3.1 Innovation in education in the context of digitalisation</t>
  </si>
  <si>
    <t>3.2 Adaptation of school programmes</t>
  </si>
  <si>
    <t>3.3 Modernisation of employment services and labour market development</t>
  </si>
  <si>
    <t>4.1 Systemic support for public investment</t>
  </si>
  <si>
    <t>4.2 New quasi-capital and guarantee instruments to support entrepreneurship and development of the National Development Bank, a.s. NRB as a national development bank</t>
  </si>
  <si>
    <t>4.3 Anti-corruption reforms</t>
  </si>
  <si>
    <t>4.4 Enhancing the efficiency of public administration</t>
  </si>
  <si>
    <t>4.5 Development of the cultural and creative sector</t>
  </si>
  <si>
    <t>5.1 Excellent research and development in the health sector</t>
  </si>
  <si>
    <t>5.2 Support for research and development in companies and introduction of innovations into business practice</t>
  </si>
  <si>
    <t>5.3 A strategically managed and internationally competitive R&amp;D&amp;I ecosystem</t>
  </si>
  <si>
    <t>6.1 Increasing resilience of the health system</t>
  </si>
  <si>
    <t>6.2 The national plan to strengthen oncological prevention and care</t>
  </si>
  <si>
    <t>7.1 RENEWABLE ENERGY AND ELECTRICITY INFRASTRUCTURE (REPOWEREU)</t>
  </si>
  <si>
    <t>7.2 SUPPORTING DECENTRALISATION AND DIGITALISATION OF THE ENERGY SECTOR (REPOWER EU)</t>
  </si>
  <si>
    <t>7.3 COMPREHENSIVE REFORM OF THE RENOVATION WAVE ADVICE IN THE CZECH REPUBLIC (REPOWER EU)</t>
  </si>
  <si>
    <t>7.4 SCHOOL ADAPTATION – PROMOTING GREEN SKILLS AND SUSTAINABILITY IN UNIVERSITIES (REPOWEREU)</t>
  </si>
  <si>
    <t>7.5 DECARBONISATION OF ROAD TRANSPORT (REPOWEREU)</t>
  </si>
  <si>
    <t>7.6 ELECTRIFICATION OF RAIL TRANSPORT (REPOWEREU)</t>
  </si>
  <si>
    <t>7.7 SIMPLIFYING ENVIRONMENTAL PERMITTING PROCESSES AND DEFINING AREAS FOR THE DEVELOPMENT OF RENEWABLE ENERGY SOURCES (REPOWER EU)</t>
  </si>
  <si>
    <t>37 components</t>
  </si>
  <si>
    <t>Component Reference</t>
  </si>
  <si>
    <t>Reform / Investment</t>
  </si>
  <si>
    <t xml:space="preserve">Measure -Short title </t>
  </si>
  <si>
    <t>Is this a 
sub-measure for green and digital tagging?
(Yes or leave empty)</t>
  </si>
  <si>
    <t>1 - 1.1 Digital services to citizens and businesses</t>
  </si>
  <si>
    <t>Investment</t>
  </si>
  <si>
    <t>1.1.1 Digital services for end-users</t>
  </si>
  <si>
    <t>Yes</t>
  </si>
  <si>
    <t xml:space="preserve">1.1.2 Development of open data and public data </t>
  </si>
  <si>
    <t>Reform</t>
  </si>
  <si>
    <t>1.1.3 Conditions for quality data pool management and ensuring controlled data access</t>
  </si>
  <si>
    <t>1.1.4 eHealth</t>
  </si>
  <si>
    <t>1.1.5 Digital services for justice</t>
  </si>
  <si>
    <t>1.1.6 Digital services for end-users in social area</t>
  </si>
  <si>
    <t>2 - 1.2 Digital public administration systems</t>
  </si>
  <si>
    <t>1.2.1 Development of information systems</t>
  </si>
  <si>
    <t>1.2.2 Development of core registers and facilities for eGovernment</t>
  </si>
  <si>
    <t>1.2.3 Cybersecurity</t>
  </si>
  <si>
    <t>1.2.7 Top-up of cyber security investment</t>
  </si>
  <si>
    <t>1.2.4 Centers of competence for supporting eGovernment, Cybersecurity and eHealth</t>
  </si>
  <si>
    <t>1.2.5 Development of systems supporting ehealth</t>
  </si>
  <si>
    <t>1.2.6 Creating the conditions for digital justice</t>
  </si>
  <si>
    <t>1.2.8 Development of information systems in the social area</t>
  </si>
  <si>
    <t>3 - 1.3 High capacity digital networks</t>
  </si>
  <si>
    <t>1.3.1 Improving the environment for the deployment of electronic communication networks</t>
  </si>
  <si>
    <t>1.3.2 Supporting the development of the 5G ecosystem</t>
  </si>
  <si>
    <t>1.3.3 Building high-capacity connections</t>
  </si>
  <si>
    <t>1.3.4 Covering 5G corridors and promoting the development of 5G</t>
  </si>
  <si>
    <t>1.3.5 Supporting the development of 5G mobile infrastructure in rural investment-intensive white areas</t>
  </si>
  <si>
    <t>1.3.6 Scientific research activities related to the development of 5G networks and services</t>
  </si>
  <si>
    <t>4 - 1.4 Digital economy and society, innovative start-ups and new technologies</t>
  </si>
  <si>
    <t>1.4.1 Institutional reform of the coordination and support system for digital transformation of economy (incl. RIS 3)</t>
  </si>
  <si>
    <t>1.4.1.2 European Digital Media Observatory Hub (EDMO)</t>
  </si>
  <si>
    <t>1.4.1.5 European Blockchain Services Infrastructure (EBSI) – DLT bonds for SME financing</t>
  </si>
  <si>
    <t>1.4.1.6 5G Demonstrative application projects for cities and industrial areas</t>
  </si>
  <si>
    <t>1.4.2 Institutional support for start-ups – EU Startup Nations Standards</t>
  </si>
  <si>
    <t>1.4.2.1 Czech Rise-Up programme</t>
  </si>
  <si>
    <t>1.4.2.2 Fostering entrepreneurship and innovative firms</t>
  </si>
  <si>
    <t xml:space="preserve">1.4.2.3 Funds for the development of pre/seed investments, strategic digital technologies and university spin-offs </t>
  </si>
  <si>
    <t>1.4.2.6 Funds for the development of strategic technologies</t>
  </si>
  <si>
    <t>1.4.2.4 Internationalisation of start-ups</t>
  </si>
  <si>
    <t>1.4.2.5 Digital regulatory sandbox in line with EU priorities</t>
  </si>
  <si>
    <t>1.4.3 Joint Strategic Technologies Support and Certification Group with the Strategic Technologies Board</t>
  </si>
  <si>
    <t>1.4.3.1 Building quantum communication infrastructure</t>
  </si>
  <si>
    <t>5 - 1.5 Digital transformation of enterprises</t>
  </si>
  <si>
    <t>1.5.1 Creation of Platform for the digitisation of the economy</t>
  </si>
  <si>
    <t>1.5.1.1 European and national Digital Innovation Hubs</t>
  </si>
  <si>
    <t>1.5.1.2 European Reference Testing and Experimentation facility</t>
  </si>
  <si>
    <t>1.5.1.3 Digital transformation of manufacturing and non-production companies and increase of their resilience</t>
  </si>
  <si>
    <t>1.5.1.4 IPCEI Microelectronics and Communication Technologies</t>
  </si>
  <si>
    <t>6 - 1.6 Acceleration and digitalisation of the building process</t>
  </si>
  <si>
    <t>1.6.1 Implementation of the new construction law and zoning law into practice</t>
  </si>
  <si>
    <t>1.6.2 Creation of a new central information system (“AIS”)</t>
  </si>
  <si>
    <t>1.6.3 Development and use of public administration data in spatial planning</t>
  </si>
  <si>
    <t>1.6.4 Reaping the Full Benefits of Digitising Building Control</t>
  </si>
  <si>
    <t>27 - 1.7 Digital transformation of public administration</t>
  </si>
  <si>
    <t>1.7.1 Unification of domains and creation of a learning platform</t>
  </si>
  <si>
    <t>1.7.2 Improvement of the management system for digitalised services</t>
  </si>
  <si>
    <t>1.7.3 Creation of a public administration contact centre</t>
  </si>
  <si>
    <t>1.7.4 Creation of a central data infrastructure</t>
  </si>
  <si>
    <t>7 - 2.1 Sustainable transport</t>
  </si>
  <si>
    <t>2.1.0 Creating alternatives to energy and space-intensive road transport</t>
  </si>
  <si>
    <t/>
  </si>
  <si>
    <t>2.1.1 New technologies and digitisation on railway infrastructure</t>
  </si>
  <si>
    <t>2.1.1.1 ERTMS, new railway infrastructure management technologies</t>
  </si>
  <si>
    <t>2.1.2 Electrification of railways</t>
  </si>
  <si>
    <t>2.1.2.1 Electrification of railways</t>
  </si>
  <si>
    <t>2.1.2.2 Capacity of traction supply systém</t>
  </si>
  <si>
    <t>2.1.3 Improving the environment (railway infrastructure support)</t>
  </si>
  <si>
    <t>2.1.3.1 Modernization of railway tracks</t>
  </si>
  <si>
    <t>2.1.3.2 Modernization of railway stations</t>
  </si>
  <si>
    <t>2.1.3.3 Railway station buildings – reducing energy consumption, increasing comfort for passengers</t>
  </si>
  <si>
    <t>2.1.4 Road and rail safety (railway crossings, bridges and tunnels, cycle paths and barrier-free routes)</t>
  </si>
  <si>
    <t>2.1.4.1 Increasing safety at railway crossings</t>
  </si>
  <si>
    <t>2.1.4.2 Construction objects</t>
  </si>
  <si>
    <t>2.1.4.3 Protection of vulnerable road users (cyclists, pedestrians)</t>
  </si>
  <si>
    <t>8 - 2.2 Reducing energy consumption in the public sector</t>
  </si>
  <si>
    <t>2.2.1 Improving the energy performance of state buildings</t>
  </si>
  <si>
    <t>2.2.2 Improving the energy performance of public lighting systems</t>
  </si>
  <si>
    <t>2.2.3 Improving the energy performance of public buildings</t>
  </si>
  <si>
    <t>9 - 2.3 Transition to cleaner energy sources</t>
  </si>
  <si>
    <t>2.3.0.1 Modernisation of distribution of heat in district heating systems</t>
  </si>
  <si>
    <t>2.3.0.2 Modernisation of distribution of heat in district heating systems</t>
  </si>
  <si>
    <t>2.3.1 Development of new photovoltaic energy sources</t>
  </si>
  <si>
    <t>2.3.2 Modernisation of distribution of heat in district heating systems</t>
  </si>
  <si>
    <t>10 - 2.4 Clean mobility</t>
  </si>
  <si>
    <t>2.4.1.1 Building infrastructure for public transport in the city of Prague</t>
  </si>
  <si>
    <t>2.4.1.2 Building infrastructure – Recharging points for private companies</t>
  </si>
  <si>
    <t>2.4.1.3 Building infrastructure – Recharging points for residential buildings</t>
  </si>
  <si>
    <t>2.4.2.1 Aid for purchase of vehicles – vehicles (electric, H2, bikes) for private companies</t>
  </si>
  <si>
    <t xml:space="preserve">2.4.2.2 Aid for purchase of vehicles (electric, H2) and infrastructure for municipalities, regions, state administration </t>
  </si>
  <si>
    <t>2.4.2.3 Aid for purchase of vehicles (battery trolleybuses and low-floor tramways) for public transport in the city of Prague</t>
  </si>
  <si>
    <t>11 - 2.5 Building renovation and air protection</t>
  </si>
  <si>
    <t>2.5.0 Reforms in the fields of: renovation wave, development of RES, energy communities</t>
  </si>
  <si>
    <t>2.5.0.1 Renovation wave in the household sector</t>
  </si>
  <si>
    <t>2.5.0.2 Support for pre-project preparation and support of community energy projects</t>
  </si>
  <si>
    <t>2.5.1 Renovation and revitalisation of buildings for energy savings</t>
  </si>
  <si>
    <t>2.5.2 Replacement of stationary sources of pollution in households with renewable energy sources</t>
  </si>
  <si>
    <t>2.5.3 Support for pre-project preparation and awareness raising, education, training and information in the field of energy saving and reduction of emissions of greenhouse gases and other air pollutants</t>
  </si>
  <si>
    <t>12 - 2.6 Nature protection and adaptation to climate change</t>
  </si>
  <si>
    <t>2.6.1 Flood protection</t>
  </si>
  <si>
    <t>2.6.2 Small watercourses and water reservoirs</t>
  </si>
  <si>
    <t>2.6.4 Land consolidation</t>
  </si>
  <si>
    <t>2.6.5 Building forests resilient to climate change</t>
  </si>
  <si>
    <t>2.6.6 Water retention in forest</t>
  </si>
  <si>
    <t>13 - 2.7 Circular economy, recycling and industrial water</t>
  </si>
  <si>
    <t>2.7.1 Implementation of new legislation on waste management in the Czech Republic</t>
  </si>
  <si>
    <t>2.7.1.1 Building recycling infrastructure</t>
  </si>
  <si>
    <t>2.7.2 Finalisation and implementation of the circular Czechia strategy 2040</t>
  </si>
  <si>
    <t>2.7.2.1 Circular solutions in businesses</t>
  </si>
  <si>
    <t>2.7.2.2 Water saving in industry</t>
  </si>
  <si>
    <t>14 - 2.8 Brownfields revitalisation</t>
  </si>
  <si>
    <t>2.8.1 Support for revitalisation of specific areas</t>
  </si>
  <si>
    <t>2.8.1.1 Support for revitalisation of specific areas – energy-efficient renovation of buildings on brownfield sites</t>
  </si>
  <si>
    <t>2.8.1.2 Support for revitalisation of specific areas – demolition and energy-efficient construction</t>
  </si>
  <si>
    <t>2.8.2 Support for the revitalisation of areas in public ownership for non-business use</t>
  </si>
  <si>
    <t>2.8.2.1 Support for the revitalisation of areas in public ownership for non-business use – energy-efficient renovation</t>
  </si>
  <si>
    <t>2.8.2.2 Support for the revitalisation of areas in public ownership for non-business use – turning industrial sites and contaminated land into a natural carbon sink</t>
  </si>
  <si>
    <t>2.8.3 Support for the revitalisation of areas in public ownership for business use</t>
  </si>
  <si>
    <t>2.8.3.1 Support for the revitalisation of areas in public ownership for business use – energy-efficient renovation of buildings on brownfield sites</t>
  </si>
  <si>
    <t>2.8.3.2 Support for the revitalisation of areas in public ownership for business use – demolition and energy-efficient construction</t>
  </si>
  <si>
    <t>15 - 2.9 Promotion of biodiversity and fight against drought</t>
  </si>
  <si>
    <t>2.9.0 Amendment to the Water Management Act</t>
  </si>
  <si>
    <t>2.9.1 Protection against droughts and floods of the city of Brno</t>
  </si>
  <si>
    <t>2.9.2 Rainwater management in urban agglomerations</t>
  </si>
  <si>
    <t>2.9.3 Protected areas including Natura 2000 sites and protected species of plants and animals</t>
  </si>
  <si>
    <t>2.9.4 Adaptation of aquatic, non-forest and forest ecosystems to climate change</t>
  </si>
  <si>
    <t xml:space="preserve">2.9.5 Establishment of landscape policy and planning </t>
  </si>
  <si>
    <t xml:space="preserve">28 - 2.10 Affordable Housing </t>
  </si>
  <si>
    <t>2.10.01 Entry into force of the Affordable Housing Act</t>
  </si>
  <si>
    <t> </t>
  </si>
  <si>
    <t>2.10.1 Concessional loan facility</t>
  </si>
  <si>
    <t>yes</t>
  </si>
  <si>
    <t>2.10.2 Subordinated loan facility</t>
  </si>
  <si>
    <t>2.10.3 Co-investment facility</t>
  </si>
  <si>
    <t>16 - 3.1 Innovation in education in the context of digitalisation</t>
  </si>
  <si>
    <t>3.1.1 Curricula reform and strengthening of IT education</t>
  </si>
  <si>
    <t>3.1.2 Implementation of the revised curriculum and digital skills of teachers</t>
  </si>
  <si>
    <t>3.1.3 Digital equipment for schools</t>
  </si>
  <si>
    <t>17 - 3.2 Adaptation of school programmes</t>
  </si>
  <si>
    <t>3.2.1 Transformation of universities to adapt to new forms of learning and changing needs of the labour market</t>
  </si>
  <si>
    <t>3.2.2 Support of disadvantaged schools</t>
  </si>
  <si>
    <t>3.2.3 Tutoring of pupils</t>
  </si>
  <si>
    <t>3.2.4.1 Development of selected key academic sites</t>
  </si>
  <si>
    <t>18 - 3.3 Modernisation of employment services and labour market development</t>
  </si>
  <si>
    <t>3.3.1 Development of labour market policies</t>
  </si>
  <si>
    <t>3.3.1.0 Development of labour market policies</t>
  </si>
  <si>
    <t>3.3.1.1 Development of labour market policies – digital competencies</t>
  </si>
  <si>
    <t>3.3.1.2 Development of labour market policies – competencies needed for digital transition and for addressing the needs of Industry 4.0</t>
  </si>
  <si>
    <t xml:space="preserve">3.3.1.3 Development of labour market policies – Establishment of 14 regional training centres to promote Industry 4.0 </t>
  </si>
  <si>
    <t>3.3.1.4 Development of labour market policies – Creation of a database of reskilling and upskilling courses</t>
  </si>
  <si>
    <t>3.3.2 Increasing the capacity of childcare facilities</t>
  </si>
  <si>
    <t>3.3.2.0 Ensuring sustainability of financing of childcare facilities</t>
  </si>
  <si>
    <t>3.3.2.1 Increasing the capacity of childcare facilities – infrastructure for early childhood education and care</t>
  </si>
  <si>
    <t>3.3.2.2 Increasing the capacity of childcare facilities – Construction of new energy efficient buildings</t>
  </si>
  <si>
    <t>3.3.2.3 Increasing the capacity of childcare facilities – energy efficiency renovation</t>
  </si>
  <si>
    <t>3.3.2.4 Increasing the capacity of childcare facilities – energy efficiency renovation compliant with energy efficiency criteria</t>
  </si>
  <si>
    <t>3.3.3 Development and modernisation of social care infrastructure</t>
  </si>
  <si>
    <t>3.3.3.0.1 Reform of long-term care</t>
  </si>
  <si>
    <t>3.3.3.0.2 Development and modernisation of social care infrastructure</t>
  </si>
  <si>
    <t>3.3.3.1.1 Development and modernisation of social care infrastructure – creation of new capacities of community-based, outpatient and field social services</t>
  </si>
  <si>
    <t>3.3.3.1.2 Development and modernisation of social care infrastructure – reconstruction of community-based, outpatient and field social services, including facilities, reconversion of existing capacity</t>
  </si>
  <si>
    <t>3.3.3.1.3 Development and modernisation of social care infrastructure – reconstruction of community-based, outpatient and field social services, including facilities, reconversion of existing capacity (compliant with energy efficiency criteria)</t>
  </si>
  <si>
    <t>3.3.3.2.2 Development of social prevention, counseling and care services through the renewal of the electric vehicle fleet – electric cars</t>
  </si>
  <si>
    <t>3.3.3.2.3 Development of social prevention, counseling and care services through the renewal of the electric vehicle fleet – hybrid cars</t>
  </si>
  <si>
    <t>3.3.3.0.4 Reform of residential and social care for vulnerable children and families</t>
  </si>
  <si>
    <t xml:space="preserve">3.3.4 Development and modernisation of children social care infrastructure </t>
  </si>
  <si>
    <t>29 - 4.1 Systemic support for public investment</t>
  </si>
  <si>
    <t>4.1.1 Methodological support for the preparation of projects in line with EU objectives</t>
  </si>
  <si>
    <t>4.1.2 Methodological support and modernisation of public investment</t>
  </si>
  <si>
    <t>4.1.3 Financial support for the preparation of projects in line with EU objectives</t>
  </si>
  <si>
    <t>4.1.4  The increase of effectivenes and enhancing the implementation of the Recovery and Ressilience Plan</t>
  </si>
  <si>
    <t>19 - 4.2 New quasi-capital and guarantee instruments to support entrepreneurship and development of the National Development Bank, a.s. NRB as a national development bank</t>
  </si>
  <si>
    <t>4.2.1 Development of the Czech-Moravian Guarantee and Development Bank as a National Development Bank</t>
  </si>
  <si>
    <t>4.2.2 Development of a new line of quasi-equity instruments supporting entrepreneurship</t>
  </si>
  <si>
    <t>20 - 4.3 Anti-corruption reforms</t>
  </si>
  <si>
    <t>4.3.1 Protection of whistle-blowers</t>
  </si>
  <si>
    <t>4.3.2 Judiciary reform aimed at strengthening the legislative framework and transparency in the areas of courts, judges, prosecutors and bailiffs</t>
  </si>
  <si>
    <t>4.3.3 Collection and analysis of data on corruption</t>
  </si>
  <si>
    <t xml:space="preserve">4.3.4 Regulation of lobbying </t>
  </si>
  <si>
    <t>4.3.5 Control and audit</t>
  </si>
  <si>
    <t>21 - 4.4 Enhancing the efficiency of public administration</t>
  </si>
  <si>
    <t>4.4.1 Increase efficiency, pro-client orientation and use of the principles of evidence-based decision-making in public administration</t>
  </si>
  <si>
    <t>22 - 4.5 Development of the cultural and creative sector</t>
  </si>
  <si>
    <t>4.5.1 Status of the Artist</t>
  </si>
  <si>
    <t>4.5.3 Development of regional cultural and creative sector</t>
  </si>
  <si>
    <t>4.5.4 Digitalisation of cultural and creative sector</t>
  </si>
  <si>
    <t>4.5.6 Creative vouchers</t>
  </si>
  <si>
    <t>4.5.8 Legislative reform introducing multi-source financing of cultural institutions</t>
  </si>
  <si>
    <t>23 - 5.1 Excellent research and development in the health sector</t>
  </si>
  <si>
    <t>5.1.1 Public Research &amp; Development support for priority areas of medical sciences and related social sciences</t>
  </si>
  <si>
    <t>24 - 5.2 Support for research and development in companies and introduction of innovations into business practice</t>
  </si>
  <si>
    <t>5.2.0 Creation of National Coordination Group for Support for Industrial Research</t>
  </si>
  <si>
    <t>5.2.1 Supporting the uptake of innovation in business practice</t>
  </si>
  <si>
    <t>5.2.2 Support for research and development cooperation (in line with Smart Specialization Strategy)</t>
  </si>
  <si>
    <t>5.2.3 Aid for research and development in the environmental field</t>
  </si>
  <si>
    <t>5.2.4 Aid for research and development in synergy effects with the Framework Programme for Research and Innovation</t>
  </si>
  <si>
    <t>5.2.5 Aid for research and development in enterprises in line with the national RIS3 strategy</t>
  </si>
  <si>
    <t>5.2.6 Aid for research and development in the field of transport</t>
  </si>
  <si>
    <t>5.2.7 Aid for research and development in the environmental field</t>
  </si>
  <si>
    <t>30 - 5.3 A STRATEGICALLY MANAGED AND INTERNATIONALLY COMPETITIVE R&amp;D&amp;I ECOSYSTEM</t>
  </si>
  <si>
    <t>5.3.1 A strategically managed and internationally competitive R&amp;D&amp;I ecosystem</t>
  </si>
  <si>
    <t>25 - 6.1 Increasing resilience of the health system</t>
  </si>
  <si>
    <t>6.1.1 Creation of the Intensive Medicine Simulation Centre</t>
  </si>
  <si>
    <t>6.1.1.0 Improvement of education of healthcare professionals</t>
  </si>
  <si>
    <t xml:space="preserve">6.1.1.1 Creation of the Intensive Medicine Simulation Centre and optimisation of the education system </t>
  </si>
  <si>
    <t>6.1.2 Rehabilitation care for patients recovering from critical conditions</t>
  </si>
  <si>
    <t>6.1.3 Building a centre for cardiovascular and transplant medicine</t>
  </si>
  <si>
    <t>26 - 6.2 The national plan to strengthen oncological prevention and care</t>
  </si>
  <si>
    <t>6.2.1 National Oncological Programme</t>
  </si>
  <si>
    <t>6.2.2 Supporting and enhancing quality of preventive screening programmes</t>
  </si>
  <si>
    <t>6.2.3 Building and establishment of the Czech Oncological Institute</t>
  </si>
  <si>
    <t>6.2.4 Developing highly specialised oncological and hematooncological care</t>
  </si>
  <si>
    <t>6.2.5 Establishment and development of the Center for Oncological Prevention and Infrastructure for Innovative and Supportive Care at the Masaryk Memorial Cancer Institute</t>
  </si>
  <si>
    <t>31 - 7.1 RENEWABLE ENERGY AND ELECTRICITY INFRASTRUCTURE (REPOWEREU)</t>
  </si>
  <si>
    <t>7.1.3 Modernisation and digitalisation of the regional distribution systems</t>
  </si>
  <si>
    <t>7.1.4 Scaled up measure : Development of new photovoltaic energy sources</t>
  </si>
  <si>
    <t>7.1.1 Simplifying permitting procedures for renewables</t>
  </si>
  <si>
    <t xml:space="preserve">7.1.2. Accelerating and digitalizing permitting process for renewables </t>
  </si>
  <si>
    <t xml:space="preserve">7.1.5  Improving the predictability, transparency and availability of grid connection process </t>
  </si>
  <si>
    <t>32 - 7.2 SUPPORTING DECENTRALISATION AND DIGITALISATION OF THE ENERGY SECTOR (REPOWER EU)</t>
  </si>
  <si>
    <t>7.2.1 Energy communities</t>
  </si>
  <si>
    <t>7.2.2 Electricity Data Centre</t>
  </si>
  <si>
    <t>7.2.3 Energy Storage and Non fossil flexibility framework</t>
  </si>
  <si>
    <t>33 - 7.3 COMPREHENSIVE REFORM OF THE RENOVATION WAVE ADVICE IN THE CZECH REPUBLIC (REPOWER EU)</t>
  </si>
  <si>
    <t>7.3.1 One-stop-shops for energy communities and energy efficiency renovations</t>
  </si>
  <si>
    <t>7.3.2 Data and methodological guidance for the advisory system</t>
  </si>
  <si>
    <t>7.3.3 Provision of advisory services to households, enterprises, and the public sector</t>
  </si>
  <si>
    <t>7.3.4 Awareness raising</t>
  </si>
  <si>
    <t>34 - 7.4 SCHOOL ADAPTATION – PROMOTING GREEN SKILLS AND SUSTAINABILITY IN UNIVERSITIES (REPOWEREU)</t>
  </si>
  <si>
    <t>7.4.1  Transformation of universities to adapt to changing needs of the labour market</t>
  </si>
  <si>
    <t>7.4.2 Sustainable an Green Transition Strategies</t>
  </si>
  <si>
    <t>7.4.3 Establishment of strategic partnerships</t>
  </si>
  <si>
    <t>35 - 7.5 DECARBONISATION OF ROAD TRANSPORT (REPOWEREU)</t>
  </si>
  <si>
    <t>7.5.1 National Action Plan for Clean Mobility and deployment targets for zero-emission mobility</t>
  </si>
  <si>
    <t xml:space="preserve">7.5.2 Tax measures in support of zero-emission mobility </t>
  </si>
  <si>
    <t>7.5.3 Improving the regulatory framework for renewable hydrogen</t>
  </si>
  <si>
    <t>7.5.4 Enabling conditions for zero-emission alternative fuels infrastructure</t>
  </si>
  <si>
    <t>7.5.5 Incentivising zero-emission mobility through changes in highway vignette cost and structure</t>
  </si>
  <si>
    <t>7.5.6 Scaled up measure: Aid for purchase of vehicles – zero-emission vehicles and cargo e-bikes for private companies</t>
  </si>
  <si>
    <t xml:space="preserve">36 - 7.6 ELECTRIFICATION OF RAIL TRANSPORT (REPOWEREU) </t>
  </si>
  <si>
    <t>7.6.1 Electrification in Brno region</t>
  </si>
  <si>
    <t>37 - 7.7 SIMPLIFYING ENVIRONMENTAL PERMITTING PROCESSES AND DEFINING AREAS FOR THE DEVELOPMENT OF RENEWABLE ENERGY SOURCES (REPOWER EU)</t>
  </si>
  <si>
    <t>7.7.1 Single environmental opinion</t>
  </si>
  <si>
    <t>7.7.2 Renewables acceleration areas</t>
  </si>
  <si>
    <t>Pozn:</t>
  </si>
  <si>
    <t>V záložce Measures (Opatření) jsou uvedená opatření rozšířena do většího detailu tak, aby byly rozlišeny energetické ukazatele a zelené výdaje.</t>
  </si>
  <si>
    <t>Z toho důvodu není počet Opatření totožný s počtem Opatření, který je uvedený v příloze dokumentu prováděcího rozhodnutí Rady o schválení posouzení plánu pro oživení a odolnost Česka (CID).</t>
  </si>
  <si>
    <t>Related Measure (Reform or Investment)</t>
  </si>
  <si>
    <t>Milestone / Target</t>
  </si>
  <si>
    <t>Name</t>
  </si>
  <si>
    <t>Qualitative indicators 
(for milestones)</t>
  </si>
  <si>
    <t>Quantitative indicators 
(for targets)</t>
  </si>
  <si>
    <t>Timeline for completion 
(indicate the quarter and the year)</t>
  </si>
  <si>
    <t>Data source /Methodology</t>
  </si>
  <si>
    <t>Responsibility for reporting and implementation*</t>
  </si>
  <si>
    <t>Description and clear definition of each milestone and target</t>
  </si>
  <si>
    <t>Assumptions/ risks</t>
  </si>
  <si>
    <t>Verification mechanism*</t>
  </si>
  <si>
    <t>Unit of measure</t>
  </si>
  <si>
    <t xml:space="preserve">Baseline </t>
  </si>
  <si>
    <t xml:space="preserve">Goal </t>
  </si>
  <si>
    <t>Quarter</t>
  </si>
  <si>
    <t>Year</t>
  </si>
  <si>
    <t>1 - 1.1 Digital services to citizens and businesses - 1.1.3 Conditions for quality data pool management and ensuring controlled data access</t>
  </si>
  <si>
    <t>Milestone</t>
  </si>
  <si>
    <t>Finalisation of data audit at the levels of the central government, and adoption of the conceptual document “Strategy of controlled access to data to ensure conditions for quality management of the public administration data collection” by the Government, forming a basis for new data management legislation</t>
  </si>
  <si>
    <t>Conclusion of data audit of central government bodies (a total of 32 institutions), and adoption of the strategy conceptual document by the government.</t>
  </si>
  <si>
    <t>Q4</t>
  </si>
  <si>
    <t>Electronic Library of the Legislative Process</t>
  </si>
  <si>
    <t>Ministry of the Interior</t>
  </si>
  <si>
    <t>The data audit and the consequent strategy shall serve as a basis for the preparation of legislative changes to incorporate good data management in public administration in line with the FAIR principles and in line with the envisaged European Data Governance Act</t>
  </si>
  <si>
    <t>Insufficient staff capacity, reluctance of the authorities to cooperate in the data audit, insufficient preparation by the authorities
Workload of individual members of the working group
Impossibility to find consensus</t>
  </si>
  <si>
    <t>Summary document duly justifying how the milestone (including all the constitutive elements) was satisfactorily fulfilled. This document shall include as an annex the following documentary evidence:
Copy of the document concluding the findings of the data audit at the central level of the government and copy of the “Strategy of controlled access to data to ensure conditions for quality management of the public administration data collection” adopted by the Government, forming a basis for new data management legislation.</t>
  </si>
  <si>
    <t>Target</t>
  </si>
  <si>
    <t>Introduction of new data management methodologies in public administration</t>
  </si>
  <si>
    <t>Number of public administration authorities</t>
  </si>
  <si>
    <t>Record Management of the Ministry of the Interior</t>
  </si>
  <si>
    <t xml:space="preserve">Standards for good data management in line with the FAIR principle to be developed for application in public administration, which shall be adopted and implemented by the authorities. </t>
  </si>
  <si>
    <t>Insufficient staff capacity</t>
  </si>
  <si>
    <t xml:space="preserve">Summary document duly justifying how the target (including all the constitutive elements) was satisfactorily fulfilled. This document shall include as an annex the following documentary evidence:
a)	Copy of the standards for good data management in line with the FAIR principle to be developed for application in public administration.
b)	For each public administration authority, certificates of completion signed by the contractor and by the competent authority in accordance with the national legislation, demonstrating that each authority has adopted and implemented the standards for good data management, as described in the target description.  </t>
  </si>
  <si>
    <t>1 - 1.1 Digital services to citizens and businesses - 1.1.4 eHealth</t>
  </si>
  <si>
    <t>Definition of interoperability standards in accordance with the European Interoperability Framework for eHealth and definition of rules governing telemedicine</t>
  </si>
  <si>
    <t>Adoption of standards and rules by the Ministry of Health</t>
  </si>
  <si>
    <t>Q1</t>
  </si>
  <si>
    <t xml:space="preserve">The measure shall lay down the standards, rules and requirements governing interoperability by healthcare providers and shall serve as a basis for adaptation of the health systems. Rules governing telemedicine services shall be laid down to define the conditions of providing such services. </t>
  </si>
  <si>
    <t>Delays in the approval of the Interoperability program (for individual health care providers)
Defined processes within the program
Intermediate body</t>
  </si>
  <si>
    <t>Summary document duly justifying how the milestone (including all the constitutive elements) was satisfactorily fulfilled. This document shall include as an annex the following documentary evidence:
Publication in the Official Journal of the adopted standards and rules by the Ministry of Health (Data Structures for Data Transfer between Information Systems of Health Facilities), including a reference to the relevant provisions indicating entry into force and to the provisions which fulfil the relevant elements of the milestone, as listed in the description of the milestone.</t>
  </si>
  <si>
    <t>Number of new telemedicine services introduced and made available to patients</t>
  </si>
  <si>
    <t>Number</t>
  </si>
  <si>
    <t>eHealth Service Catalogue</t>
  </si>
  <si>
    <t>New telemedicine services developed and made available to patients following the approval of project delivery by the Ministry of Health.</t>
  </si>
  <si>
    <t>Delays in the preparation of individual procurement documents
Delays in individual tenders
Delays in implementation processes
Delays in testing and acceptance proces</t>
  </si>
  <si>
    <t>Summary document duly justifying how the target (including all the constitutive elements) was satisfactorily fulfilled. This document shall include as an annex the following documentary evidence:
a)	Certificate of works completion signed by the contractor and by the competent authority in accordance with the national legislation, attesting that the projects have been completed and the five new telemedicine services are operational as described in the CID Annex.
b)	Official statistical data provided by the competent authority showing the number of people who have used the new telemedicine services.
c)	Link to the platform on which the telemedicine services are made available to patients.</t>
  </si>
  <si>
    <t>Completion of projects leading to the implementation of new digital health services.</t>
  </si>
  <si>
    <t>n</t>
  </si>
  <si>
    <t>Citizen Portal, Health Care Portal
Service catalogue</t>
  </si>
  <si>
    <t>Completed projects shall include Smart quarantine 2.0; promotion of digital health services; eHealth portal solutions and secondary use of health data. These projects shall lead to the introduction of the following services:
(1) Activity Journal, 
(2) Catalogue of digital services
(3) Reference register of health professionals 
(4) Patient reference register, 
(5) Identification/authentication services for patients and health care professionals, 
(6) Patient Information Services, 
(7) Reference register of health service providers.</t>
  </si>
  <si>
    <t>Limited use of services in the elderly population with limited IT competencies</t>
  </si>
  <si>
    <t>Summary document duly justifying how the target (including all the constitutive elements) was satisfactorily fulfilled. This document shall include as an annex the following documentary evidence:
a)	Certificate of works completion signed by the contractor and by the competent authority in accordance with the national legislation, attesting that the projects have been completed and are operational as described in the CID Annex.
b)	Link to the platform(s) on which the digital health services are available.</t>
  </si>
  <si>
    <t xml:space="preserve">Connection of healthcare providers to the interoperability system according to interoperability rules for eHealth services </t>
  </si>
  <si>
    <t>The Ministry of Health will issue the relevant standards.
The relevant authority tests the compliance of the interface and issues a certificate.</t>
  </si>
  <si>
    <t>The measure should result in connecting healthcare providers to an interoperable system according to interoperability rules for eHealth services.</t>
  </si>
  <si>
    <t>Delays in the implementation of individual connections
Delays in procurement procedures for the implementation of individual projects.</t>
  </si>
  <si>
    <t>Summary document duly justifying how the target (including all the constitutive elements) was satisfactorily fulfilled. This document shall include as an annex the following documentary evidence:
Official statistical data provided by the competent authority confirming the number of healthcare providers being connected to interoperability system according to the interoperability rules for eHealth services.</t>
  </si>
  <si>
    <t>1 - 1.1 Digital services to citizens and businesses - 1.1.1 Digital services for end-users</t>
  </si>
  <si>
    <t>Full operation of the Single Digital Gateway</t>
  </si>
  <si>
    <t xml:space="preserve">Entry into operation of the Single Digital Gateway providing the services to citizens and businesses </t>
  </si>
  <si>
    <t>Digital Czech Republic Strategy - Catalogue</t>
  </si>
  <si>
    <t>A single platform for citizens and businesses enabling at least: submission of an initial application for admission to a public higher education institution; application for designation of applicable legislation in accordance with Title II of Regulation (EC) No 883/2004 on the coordination of social security systems; application for a pension and pre-retirement benefits from compulsory schemes; application for funding for higher education, for example in the form of a scholarship and loan from a public authority or institution.</t>
  </si>
  <si>
    <t>Summary document duly justifying how the milestone (including all the constitutive elements) was satisfactorily fulfilled. This document shall include as an annex the following documentary evidence:
a)	Certificate of works completion signed by the contractor and by the competent authority in accordance with the national legislation, attesting the entry into operation of the Czech Single Digital Gateway, as described in the CID Annex.
b)	Link to the services that has been provided on the Single Digital Gateway platform, in line with the requirements of the CID Annex and to end-user interfaces.</t>
  </si>
  <si>
    <t>Completion of new information systems</t>
  </si>
  <si>
    <t>Successful upgrade of existing systems and development of new systems</t>
  </si>
  <si>
    <t>Digital Czech Republic Catalogue</t>
  </si>
  <si>
    <t>Completion of new information systems for the following projects: DIP – Information Obligations Database, List of forensic experts and interpreters, Client zone, Creation of registration authority at the Ministry of Interior.</t>
  </si>
  <si>
    <t>Delays in the preparation of individual procurement documents
Delays in individual tenders</t>
  </si>
  <si>
    <t>Summary document duly justifying how the milestone (including all the constitutive elements) was satisfactorily fulfilled. This document shall include as an annex the following documentary evidence:
Certificate of works completion signed by the contractor and by the competent authority in accordance with the national legislation, attesting that information systems have been developed and implemented.</t>
  </si>
  <si>
    <t>Full operation of 4 information systems</t>
  </si>
  <si>
    <t>Entry into operation of the four developed information systems providing services to end-users</t>
  </si>
  <si>
    <t>The following projects shall be completed: Digital Registry development; Single Control Record Portal (JePEK); SIS_2 Tools for the Central Processing of Statistical Task; e-Tourism</t>
  </si>
  <si>
    <t xml:space="preserve">Summary document duly justifying how the milestone (including all the constitutive elements) was satisfactorily fulfilled. This document shall include as an annex the following documentary evidence:
For each project, a certificate of works completion signed by the contractor and by the competent authority in accordance with the national legislation, attesting that the project has been completed, is operational and capable of providing services to end-users. </t>
  </si>
  <si>
    <t>Completion of the listed projects leading to an increase of the number of filled forms sent by natural and legal persons to state authorities in a digital way (through portals or digital mailboxes)</t>
  </si>
  <si>
    <t>Information system of digital mailboxes, portals</t>
  </si>
  <si>
    <t xml:space="preserve">The measures shall lead to a 100% increase in the number of electronic filled forms submitted through portals and data mailboxes over one year period against the reference basis of 2019.This shall be achieved by the completion of the following underlying projects: implementation of legislative changes in Real Estate Cadastre Information System (ISKN); new digital services for small organisations; Digital service under the Integrated Information System of the Czech Social Security Administration (IIS ČSSZ); Investment screening system; National Electronic Tool; Journal of Public Contracts; List of Qualified Suppliers; Entrepreneur’s portal; Public Administration Portal 2.0 (Citizen’s Portal); SIS1_Single Point of Collection – Uniform Interface for data provision; Technical and patent information system services; electronic submission to the department of the environment; development of submissions to Czech Social Security Administration and the link to digital services to the public administration; further development of the Czech Social Security Administration – Information and communication interface – Unified portal solution for work and social affairs and its connection of the digital service to public administration; development of the new web presentations for the Ministry of Foreign Affairs.  </t>
  </si>
  <si>
    <t>Routinely functioning bankID (bank identity) connected with 90% of banks</t>
  </si>
  <si>
    <t xml:space="preserve">Summary document duly justifying how the target (including all the constitutive elements) was satisfactorily fulfilled. This document shall include as an annex the following documentary evidence:
a)	For each listed project, a certificate of works completion signed by the contractor and by the competent authority in accordance with the national legislation, attesting that the project has been completed. 
b)	Official statistical user data provided by the competent authority demonstrating the 100% increase in the number of electronically filled and submitted forms.
c)	Link to the platform(s) through which electronic submission has become available in line with the CID Annex. </t>
  </si>
  <si>
    <t xml:space="preserve">1 - 1.1 Digital services to citizens and businesses - 1.1.2 Development of open data and public data </t>
  </si>
  <si>
    <t xml:space="preserve">Extension of National Open Data Catalogue with advanced functionalities </t>
  </si>
  <si>
    <t xml:space="preserve">Fully functional National Open Data Catalogue with advanced functionalities and services, </t>
  </si>
  <si>
    <t>National open data catalogue</t>
  </si>
  <si>
    <t>The National catalogue of open data shall register and publish open and public data and information from the whole public administration in one place. It shall have advanced functionalities for searching, increase in catalogued data and services including the publication of code lists in a public data fund.</t>
  </si>
  <si>
    <t>Summary document duly justifying how the milestone (including all the constitutive elements) was satisfactorily fulfilled. This document shall include as an annex the following documentary evidence:
a)	Certificate of project completion signed by the contractor and by the competent authority in accordance with the national legislation, demonstrating that the National Open Data Catalogue has been completed and is fully functional. 
b) Link to the National Open Data Catalogue with advanced functionalities and services.</t>
  </si>
  <si>
    <t>Increase in the number of open data producers in the public administration publishing open data in the National Open Data Catalogue</t>
  </si>
  <si>
    <t>Number of new public entities</t>
  </si>
  <si>
    <t>23 </t>
  </si>
  <si>
    <t>Statistics of the National open data catalogue</t>
  </si>
  <si>
    <t>The target shall lead to an increase of 77 new entities publishing open data in the public administration.</t>
  </si>
  <si>
    <t>Legislative regulation of open and public data
Delays in the publication of open datasets of individual open data producers</t>
  </si>
  <si>
    <t>Summary document duly justifying how the target (including all the constitutive elements) was satisfactorily fulfilled. This document shall include as an annex the following documentary evidence:
a)	Official statistical data issued by the competent authority showing the number of public entities publishing data in the National Open Data Catalogue.
b)	List of 77 new public entities publishing open data.</t>
  </si>
  <si>
    <t xml:space="preserve">Increase in the number of new or improved open data sets published in the National Open Data Catalogue </t>
  </si>
  <si>
    <t>Number of data sets</t>
  </si>
  <si>
    <t>125 new or improved open data sets (code lists, data binding, statistical data) published in the National Open Data Catalogue.</t>
  </si>
  <si>
    <t> Summary document duly justifying how the target (including all the constitutive elements) was satisfactorily fulfilled. This document shall include as an annex the following documentary evidence:
A document(s) containing a list of new or substantially improved datasets (numbers, links, statistical data, HVDS) published in the National Open Data Catalogue</t>
  </si>
  <si>
    <t>1 - 1.1 Digital services to citizens and businesses - 1.1.5 Digital services for justice</t>
  </si>
  <si>
    <t>Deployment of a new technology platform of the Justice Portal, which shall make digital services available to citizens and shall be connected to the central Citizen’s Portal</t>
  </si>
  <si>
    <t>The update and full operation of the Justice Portal with extended functionalities</t>
  </si>
  <si>
    <t>Ministry of Justice</t>
  </si>
  <si>
    <t xml:space="preserve">The measure shall create a new Justice portal connected to the Citizen’s portal. Functionalities and design shall be defined following needs assessment and user surveys. The redesign of justice.cz portal shall be implemented in 8 packages of thematically similar sites. Each package is expected to be composed of a user-oriented survey phase and design phase of the content. </t>
  </si>
  <si>
    <t>Detailed  preparation of the tender documentation.
Cooperation with stakeholders.
User training.</t>
  </si>
  <si>
    <t xml:space="preserve">Summary document duly justifying how the milestone (including all the constitutive elements) was satisfactorily fulfilled. This document shall include as an annex the following documentary evidence:
a)	Report summarising the findings of the needs assessment and user surveys and defining the content and functionalities of how the new Justice portal will make selected digital services available to citizens. , 
b)	Certificates of project completion signed by the contractor and by the competent authority in accordance with the national legislation, certifying that the update of the Justice Portal has been completed, is operational and connected to the Citizen’s portal.
c)	Link to each of the similar sites through which the redesign of justice.cz portal was implemented. </t>
  </si>
  <si>
    <t>Equipment of courtrooms with audio-visual data recorders</t>
  </si>
  <si>
    <t>Number of courtrooms</t>
  </si>
  <si>
    <t>The measure shall procure audio-visual equipment for courtrooms in order to enable digital recording of hearings and procedures for greater transparency.</t>
  </si>
  <si>
    <t>Implementation of audio equipment in time.
Legislative framework for audio recording.
Risk associated with automated transcription.</t>
  </si>
  <si>
    <t>Summary document duly justifying how the target (including all the constitutive elements) was satisfactorily fulfilled. This document shall include as an annex the following documentary evidence:
a)	A list of certificates of works completion, including an official reference to each certificate of works completion, for all courtrooms equipped with audio-visual data recorders signed by the competent authority attesting that the procured equipment has been deployed and is operational.
b)	A detailed list of the new audio-visual equipment for the selected courtrooms.</t>
  </si>
  <si>
    <t>1 - 1.1 Digital services to citizen and businesses - 1.1.6 Digital services for end-users in social area</t>
  </si>
  <si>
    <t xml:space="preserve">Upgraded self-service portal for the Labour Office – Client zone II  </t>
  </si>
  <si>
    <t>Entry into operation of  the upgraded self-service portal for the Labour Office</t>
  </si>
  <si>
    <t>Q2</t>
  </si>
  <si>
    <t>Project data from public institutions inserted into site https://digitalnicesko.gov.cz</t>
  </si>
  <si>
    <t xml:space="preserve">The upgraded  self-service portal for the Labour Office shall be operational and support the following functionalities: 
- Online application for housing benefits, 
- Full electronic exchange of data with end users, 
- Selected processes in the employment agenda. </t>
  </si>
  <si>
    <t>Risks:
1) Delay in the preparation of individual procurement documentation
2) Overwhelming of Office of Chief Architect in issuing opinions and the associated longer issuance of approval opinions
3) Low-quality architectural designs that will require repeated negotiations
4) Advancement in the implementation of procurement procedures incl. decision-making by ÚOHS
5) Delays in the implementation of individual systems and services</t>
  </si>
  <si>
    <t xml:space="preserve">Summary document duly justifying how the milestone (including all the constitutive elements) was satisfactorily fulfilled. This document shall include as an annex the following documentary evidence:
a)	Certificate of works completion signed by the contractor and by the competent authority in accordance with the national legislation, certifying that  the porrtal is operational and providing  functionalities listed in the description of the milestone  to the end users.
b)	Link to the platform. </t>
  </si>
  <si>
    <t>2 - 1.2 Digital public administration systems - 1.2.1 Development of information systems</t>
  </si>
  <si>
    <t>The CzechPOINT 2.0 system (in relation to citizens and officials) and the Central Authentication space of the public administration, the so called CAAIS (for officials) are operational</t>
  </si>
  <si>
    <t>The milestone shall implement the CzechPOINT 2.0 system providing the public with the range of assisted services, extracts from public administration information systems and the possibility to submit filled forms to or communicate with the state administration. The milestone shall also include the Information system for Central Authentication (called CAAIS). The milestone is considered fulfilled when both parts are implemented and available to end users.</t>
  </si>
  <si>
    <t>Insufficient personal capacities</t>
  </si>
  <si>
    <t xml:space="preserve">Summary document duly justifying how the milestone (including all the constitutive elements) was satisfactorily fulfilled. This document shall include as an annex the following documentary evidence:
a)	Certificates of works completion signed by the contractor and by the competent authority in accordance with the national legislation, certifying that the projects CzechPOINT 2.0 and CAAIS have been implemented, are operational and available to the end users.
b)	Links to both systems
</t>
  </si>
  <si>
    <t>Successful upgrade and operation of ePassport (ePasy system) and EVC2 visa system</t>
  </si>
  <si>
    <t xml:space="preserve">Modification of ePasy system according to the amended Travel Documents Act and upgrade of the EVC2 visa system </t>
  </si>
  <si>
    <t xml:space="preserve">The agenda information system ePasy shall be modified according to the amendment of the Travel Documents Act No. 329/1999 Coll. and be available to the end users. The EVC2 visa system shall be upgraded with short- and long-term visa functionalities, in accordance with the entry/exit system (EES), and shall be available for testing according to the euINIS program. </t>
  </si>
  <si>
    <t>Summary document duly justifying how the milestone (including all the constitutive elements) was satisfactorily fulfilled. This document shall include as an annex the following documentary evidence:
a)	Certificates of works completion signed by the contractor and by the competent authority in accordance with the national legislation, certifying that the ePasy system has been upgraded, is operational and available to end users.
Certificates of works completion signed by the contractor and by the competent authority in accordance with the national legislation, certifying that the EVC2 visa system has implemented functionality of short and long-term visa in accordance
b)	with the Entry/Exit System, that the ECV2 visa system is operational and available for testing according to the euINIS program.
c) Links to both systems</t>
  </si>
  <si>
    <t>Successful operation of the Integrated Foreigners system reducing the administrative burden of foreigners and public servants</t>
  </si>
  <si>
    <t>New integrated system for foreigners is operational and providing services to end users</t>
  </si>
  <si>
    <t xml:space="preserve">This milestone shall establish a new integrated system for foreigners (ICAS), which shall enable foreigners registered in Czechia to manage their residency related affairs via new digital services for public administration clients in the given section. </t>
  </si>
  <si>
    <t>Delays in implementation
Delays in procurement procedures
Appeal against the result of the procurement through Czech Office for Competition</t>
  </si>
  <si>
    <t xml:space="preserve">Summary document duly justifying how the milestone (including all the constitutive elements) was satisfactorily fulfilled. This document shall include as an annex the following documentary evidence:
a)	Certificates of works completion signed by the contractor and by the competent authority in accordance with the national legislation, certifying that the new integrated system for foreigners (ICAS) has been established and that the new integrated system for foreigners (ICAS) is operational and enables foreigners registered in Czechia to manage their residency affairs. 
b)	Link to the new integrated system for foreigners.
</t>
  </si>
  <si>
    <t>Contracting the execution of the listed information system projects forming the back-end basis of the information systems’ development for public administration</t>
  </si>
  <si>
    <t xml:space="preserve">Q2 </t>
  </si>
  <si>
    <t>The target is being achieved upon contracting the following projects: 
1. Centralisation of system for self-employed persons
2. Electronic Exchange of Social Security Information
3. Grant Information System
4. Medical Assessment Service
5. Optimising data repository for social security administration
6. Branch system of e-filing services
7. Central Authentication Point for Czech Statistical Office and the integration of statistical registries into connected data pool 
8. Museum Collections information system</t>
  </si>
  <si>
    <t xml:space="preserve">Summary document duly justifying how the target (including all the constitutive elements) was satisfactorily fulfilled. This document shall include as an annex the following documentary evidence:
a)	Copy of the documents containing selection criteria and legal basis for the selection procedure.
b)	For each project listed in the target description, copy of contracts signed.
</t>
  </si>
  <si>
    <t>Successful operation of new or upgraded information systems of public administration (completion of the projects contracted under target 18)</t>
  </si>
  <si>
    <t xml:space="preserve">New or upgraded information systems shall be completed with reference to the following projects:
1. Centralisation of system for self-employed persons
2. Electronic Exchange of Social Security Information
3. Grant Information System
4. Medical Assessment Service
5. Optimising data repository for social security administration
6. Branch system of e-filing services
7. Central Authentication Point for Czech Statistical Office and the integration of statistical registries into connected data pool 
8. Museum Collections information system
</t>
  </si>
  <si>
    <t>Delay in the preparation of individual tender documents
Delays in implementation
Delays in procurement procedures
Appeal against the result of the procurement through Czech Office for Competition</t>
  </si>
  <si>
    <t xml:space="preserve">Summary document duly justifying how the target (including all the constitutive elements) was satisfactorily fulfilled. This document shall include as an annex the following documentary evidence:
a)	For each new or upgraded information system, a certificate of works completion signed by the contractor and by the competent authority in accordance with the national legislation, certifying that information systems has been completed.
b)	Link to each information system.
</t>
  </si>
  <si>
    <t>2 - 1.2 Digital public administration systems - 1.2.2 Development of core registers and facilities for eGovernment</t>
  </si>
  <si>
    <t>Completion of a fully operational software-defined data centre including data containers.</t>
  </si>
  <si>
    <t>Successful testing and adoption of the delivery of a new data centre by the Ministry of Labour and Social Affairs</t>
  </si>
  <si>
    <t>The milestone shall be considered achieved once the new datacentre is fully operational and has been made available to end-users.</t>
  </si>
  <si>
    <t xml:space="preserve">Summary document duly justifying how the milestone (including all the constitutive elements) was satisfactorily fulfilled. This document shall include as an annex the following documentary evidence:
Certificates of works completion signed by the contractor and by the competent authority in accordance with the national legislation, certifying that the data centre has been completed, is operational and has been made available to end-users.
</t>
  </si>
  <si>
    <t>Completion of listed projects increasing the transmission capacity of the Central Point of Services and modernising and optimising communication and information infrastructure and information systems.</t>
  </si>
  <si>
    <t xml:space="preserve">The milestone is considered achieved when the Central Point of Services is upgraded, its capacity and security is increased and the projects to improve core registries communication and information systems have been concluded by the contracting/ implementing entities. </t>
  </si>
  <si>
    <t>The measure shall constitute the development of basic registers and the development of the public administration’s technological infrastructure, including an increase in its transmission capacity and the implementation of new customer services and high transmission capacity-intensive services. The milestone shall be considered as fulfilled upon the completion of the following projects:
1. Capacity and security development of central point of Services
2. Modernisation and optimisation of the Multi-Protocol Label Switching (MPLS) Communication and Information Infrastructure
3. National Certification Authority to provide certifications to public administration entities
4. Increasing the capacity of data centres and data storage products
5. Hardware and software replacements for central registries
6. Upgrade and improvement of core registries including: Register of Individuals, Population Register, Register of Rights and Obligations, Register of Territorial Identifications, Addresses and Real Estate, ORG Information System
7. Related development and improvement of Integrated system of core registers and Shared Service Information System
8. Improvement of National Identity and Authentication Point
9. Development of a consolidated interface for core registries</t>
  </si>
  <si>
    <t>Delay in analytical work
Delay within the implementation
Delays in the preparation of individual procurement documents
Delays in individual tenders
Delays in implementation processes
Delays in testing and acceptance proces</t>
  </si>
  <si>
    <t xml:space="preserve">Summary document duly justifying how the milestone (including all the constitutive elements) was satisfactorily fulfilled. This document shall include as an annex the following documentary evidence: 
For each project, a certificate of works completion signed by the contractor and by the competent authority in accordance with the national legislation, certifying that the project has been completed and is operational. 
</t>
  </si>
  <si>
    <t>Provision of cloud computing services to public authorities</t>
  </si>
  <si>
    <t xml:space="preserve">eGovernment cloud becomes available to end-users and capable of providing cloud computing services to public administration </t>
  </si>
  <si>
    <t>The project shall establish a communication and ICT infrastructure and software applications for an extended Zeleneč Data Centre in Czechia and information systems of Cloud computing and Portal of eGovernment cloud to provide data services to the eGovernment cloud for enabling cloud computing services (IaaS, SaaS) to public administration authorities. The milestone shall be considered as achieved when cloud computing services can be performed.</t>
  </si>
  <si>
    <t xml:space="preserve">Delay in analytical work
Delay within the implementation </t>
  </si>
  <si>
    <t xml:space="preserve">Summary document duly justifying how the milestone (including all the constitutive elements) was satisfactorily fulfilled. This document shall include as an annex the following documentary evidence:
Certificates of works completion signed by the contractor and by the competent authority in accordance with the national legislation, certifying that the project has been completed, is operational and capable of providing cloud computing services to public administration and is available to end users.  
</t>
  </si>
  <si>
    <t>2 - 1.2 Digital public administration systems - 1.2.3 Cyber security</t>
  </si>
  <si>
    <t>Modernisation of the Security Information and Event Management System of the police of Czechia and extension of its use for cybersecurity protection of five additional information systems</t>
  </si>
  <si>
    <t>Entry into operation of the fully functional and upgraded Security Information and Event Management system and of additional five information systems selected on the basis of a risk and feasibility study.</t>
  </si>
  <si>
    <t>The investment shall increase the availability of Security Information and Event Management security monitoring infrastructure capable of logging and evaluating security incidents and extend the capacities and abilities of the police and the Ministry of Interior in Czechia to identify and respond to security incidents and incidents in ICT even remotely when access to office infrastructure is limited.</t>
  </si>
  <si>
    <t>Delay in analytical work
Delay within the implementation
Delay in the preparation of individual tender documents</t>
  </si>
  <si>
    <t xml:space="preserve">Summary document duly justifying how the milestone (including all the constitutive elements) was satisfactorily fulfilled. This document shall include as an annex the following documentary evidence:
a)	Copy of the risk and feasibility study on the basis of which the additional five information systems have been selected.
b)	certificates of works completion issued in accordance with national legislation by the contractor and the competent authority certifying that the information systems have been completed and upgraded, have entered into operation and are fully functional.
c)	Link to the platforms.
</t>
  </si>
  <si>
    <t>Number of information systems whose cyber security has been strengthened in line with Act No. 181/2014 Coll., on cyber security</t>
  </si>
  <si>
    <t>Project data from public institutions inserted into site https://digitalnicesko.gov.cz - healthcare providers, ministry of transport</t>
  </si>
  <si>
    <t xml:space="preserve">The measure shall increase the cybersecurity of the selected information systems in accordance with the requirements of Act No. 181/2014 Coll., on cyber security.
The target shall be considered as achieved following the successful and documented testing and verification of compliance with cyber security requirements of the at least 87 information systems and the owner authorities of the respective systems have approved the delivery of the systems. </t>
  </si>
  <si>
    <t xml:space="preserve">
Summary document duly justifying how the target (including all the constitutive elements) was satisfactorily fulfilled. This document shall include as an annex the following documentary evidence:
a)	The list of the information systems selected in accordance with the requirements of Act No. 181/2014 Coll. on cyber security to have its cyber security strengthened.
b)	For each information system on the list, a certificate signed by the contractor and by the competent authority in accordance with the national legislation, certifying the successful and documented testing and verification of compliance with cyber security requirements.
c)	For each information system on the list, a certificate of works signed by the contractor and by the competent authority in accordance with the national legislation that cybersecurtiy of information system  has been strengthened in line with Act No. 181/2014 Coll., on cyber security
</t>
  </si>
  <si>
    <t>2 - 1.2 Digital public administration systems - 1.2.4 Centers of competence for supporting eGovernment, Cybersecurity and eHealth</t>
  </si>
  <si>
    <t>Full operation of three competence centres providing consulting services to authorities implementing the changes in information systems and eGovernment ecosystem foreseen under component 1.1 and 1.2</t>
  </si>
  <si>
    <t>Competence centres shall be considered fully operational as soon as public authorities have submitted and competence centres have approved official requests for consulting services</t>
  </si>
  <si>
    <t>Rules of organisation</t>
  </si>
  <si>
    <t xml:space="preserve">Three competence centres in eGovernment, cybersecurity and eHealth shall provide consulting and advisory services to authorities in implementing projects under component 1.1 and 1.2 </t>
  </si>
  <si>
    <t>Approval of the establishment of non-existent competence centers and centers of excellence</t>
  </si>
  <si>
    <t xml:space="preserve">Summary document duly justifying how the milestone (including all the constitutive elements) was satisfactorily fulfilled. This document shall include as an annex the following documentary evidence:
Copy of official requests for consulting services submitted by public authorities, copies of approval of requests by competence centres and contracts signed.
</t>
  </si>
  <si>
    <t>Consultations and assistance provided on topics related to the measures under component 1.1 and 1.2 in the scope of at least 5 man-days, provided to specific public administration bodies</t>
  </si>
  <si>
    <t>Number of consultations provided in scope of at least 5 man-days</t>
  </si>
  <si>
    <t>Statements of individual consultants</t>
  </si>
  <si>
    <t>The measure shall provide expertise for the implementation of investments and reforms under component 1.1 and 1.2 to public administration bodies. Only consultations requiring a minimum five man-days shall be counted towards in the target.</t>
  </si>
  <si>
    <t>Approval of the establishment of non-existent competence centers and centers of excellence
Filling of competence centers with staff - selection of suitable employees</t>
  </si>
  <si>
    <t xml:space="preserve">Summary document duly justifying how the target (including all the constitutive elements) was satisfactorily fulfilled. This document shall include as an annex the following documentary evidence:
For each consultation, a certificate of works completion signed by the contractor and by the competent authority in accordance with the national legislation, certifying the number of man-days required by each consultation and types of services provided.
</t>
  </si>
  <si>
    <t>2 - 1.2 Digital public administration systems - 1.2.5 Development of systems supporting eHealth</t>
  </si>
  <si>
    <t>Extension of Shared Drug Recording (ePrescreption) to narcotics and psychotropic substances and to electronic vouchers for medical devices</t>
  </si>
  <si>
    <t>Functionalities of ePrescription are extended with prescriptions for narcotics and psychotropic substances and with the prescription of medical device vouchers</t>
  </si>
  <si>
    <t>State Institute for Drug Control</t>
  </si>
  <si>
    <t>The existing functionalities of the ePrescription shall be extended by this measure enabling the prescription of narcotics and psychotropic substances and vouchers for the purchase of medical devices.</t>
  </si>
  <si>
    <t>Delay in the preparation of individual tender documents
Insufficient pesonal capacity of OHA in issuing opinions
Poor quality of architectural designs that require repeated discussion
Delays in tender procedures
Appeal against the result of the procurement through Czech Office for Competition</t>
  </si>
  <si>
    <t xml:space="preserve">Summary document duly justifying how the milestone (including all the constitutive elements) was satisfactorily fulfilled. This document shall include as an annex the following documentary evidence:
a)	Certificate of works completion signed by the contractor and by the competent authority in accordance with the national legislation, attesting that the functionalities of ePrescription have been extended as described in the CID Annex.
b)	Link to ePrescription evidencing the new functionalities.
</t>
  </si>
  <si>
    <t>Completion of projects consolidating and developing the electronic healthcare infrastructure in order to create interlinked databases and improve digital healthcare services</t>
  </si>
  <si>
    <t>The consolidated new services achieved by the projects are used by end users and registries are linked</t>
  </si>
  <si>
    <t xml:space="preserve">Ministry of Health </t>
  </si>
  <si>
    <t>The projects included in this measure shall consolidate the departmental system of health registries including the Information systems of regional Hygienic stations, the Hygienic registers, the National health information system, and the integrated educational platform. The relevant healthcare registries shall be linked to eGovernment services. The achievement of the milestone shall be verified by the successful testing performed and documented by the developer and by the contracting authority’s approval of project delivery following a successful pilot phase. Projects shall include:
1. Optimisation of the healthcare system for rare disease patients 
2. Development of hygiene registers by improving existing registers of the sanitary services and information systems related to the management of pandemic situations 
3. Development of the information system to support the sanitation services of Czechia
4. Development of the infrastructure of branch eHealth reference registers of health service providers, health professionals and patients and support systems 
5. Modernisation and capacity improvement of the National Health Information System 
6. Training programme for health professionals for the use of eHealth systems</t>
  </si>
  <si>
    <t>Limited willingness of adoption of new information systems by final users. Delay in the preparation of individual procurement documents. Flooding UHOS (CZ Authority for Protection of Economic Competition)  when issuing opinions and related longer issuing of consent opinions Poor-quality architectural designs that require re-discussion. Delay in procurement procedures. Appeal of participants to the Office of the Office. An open window of opportunity for significant changes to be introduced in view of the impact of C_19</t>
  </si>
  <si>
    <t xml:space="preserve">Summary document duly justifying how the milestone (including all the constitutive elements) was satisfactorily fulfilled. This document shall include as an annex the following documentary evidence:
a)	For each project, certificate of works completion signed by the contractor and by the competent authority in accordance with the national legislation, certifying that the project has been completed.
b)	For each project, a report issued by the developer demonstrating that the testing performed was successful.
</t>
  </si>
  <si>
    <t>2 - 1.2 Digital public administration systems - 1.2.6 Creating the conditions for digital justice</t>
  </si>
  <si>
    <t>Analysis of data management and use of data in the justice sector and the deployment of a data warehouse</t>
  </si>
  <si>
    <t>The analysis is approved by the Ministry of Justice and the data warehouse is deployed</t>
  </si>
  <si>
    <t>The milestone shall include an analysis mapping the data use and data management needs of the Justice sector and the Ministry of the Justice, which shall serve as a basis for the preparation of future projects aiming at the digitalisation of the sector and it shall also include the deployment of a data warehouse for the Ministry of Justice.</t>
  </si>
  <si>
    <t>Detailed processing of the analysis.
Stakeholder cooperation.</t>
  </si>
  <si>
    <t xml:space="preserve">Summary document duly justifying how the milestone (including all the constitutive elements) was satisfactorily fulfilled. This document shall include as an annex the following documentary evidence:
a)	Copy of the analysis mapping the data use and data management needs of the Justice sector and the Ministry of the Justice, issued in accordance with the national legislation by the competent authority, and approved by the Ministry of Justice.
b)	Certificate of deployment of works signed by the competent authority in accordance with the national legislation, certifying the deployment of the data warehouse. 
</t>
  </si>
  <si>
    <t>Increase in the number of conferencing rooms in the Justice system newly equipped and connected to enable video conferencing.</t>
  </si>
  <si>
    <t>Number of conference rooms</t>
  </si>
  <si>
    <t>The measure shall increase the number of conference rooms equipped with videoconferencing tools</t>
  </si>
  <si>
    <t>Successful completion of particular milestones, ie supplier selection and delivery implementation.
User training.</t>
  </si>
  <si>
    <t xml:space="preserve">Summary document duly justifying how the target (including all the constitutive elements) was satisfactorily fulfilled. This document shall include as an annex the following documentary evidence:
a)	A certificate of works completion, attesting that the purchased videoconferencing equipment has been distributed.
b)	A detailed list of standard videoconferencing equipment per room.
c)	A detailed list of the purchased videoconferencing equipment suitable for 300 rooms.
</t>
  </si>
  <si>
    <t>Increase of the data storage capacity</t>
  </si>
  <si>
    <t>Petabyte</t>
  </si>
  <si>
    <t>The measure shall increase the data storage capacity of the Ministry of Justice strengthening the infrastructure for digital workplace and remote working.</t>
  </si>
  <si>
    <t>Successful fulfillment of partial milestones, ie implementation of servers, disk arrays and proxy servers, VDI analysis and subsequent implementation, containerization analysis and its subsequent implementation into the infrastructure.</t>
  </si>
  <si>
    <t xml:space="preserve">Summary document duly justifying how the target (including all the constitutive elements) was satisfactorily fulfilled. This document shall include as an annex the following documentary evidence:
Certificate of works completion of works signed by the contractor and by the competent authority in accordance with the national legislation, certifying that the data storage capacity of the Ministry of Justice has been increased enabling remote access.
</t>
  </si>
  <si>
    <t>2 - 1.2 Digital public administration systems - 1.2.7 Top-up of cyber security investment</t>
  </si>
  <si>
    <t>Publication of the call related to the strengthening of information systems in accordance with Act No 181/2014 Coll. on cyber security</t>
  </si>
  <si>
    <t>Publication of a call for projects</t>
  </si>
  <si>
    <t>Publication of a call for projects supporting the strengthening of information systems according to Act No. 181/2014 Coll. on cyber security.</t>
  </si>
  <si>
    <t xml:space="preserve"> Summary document duly justifying how the milestone (including all the constitutive elements) was satisfactorily fulfilled. This document shall include as an annex the following documentary evidence:
a) A copy of call that was published for projects supporting the strengthening of information systems according to Act No. 181/2014 Coll. on cyber security
</t>
  </si>
  <si>
    <t xml:space="preserve">Information systems whose cyber security has been strengthened in line with Act No. 181/2014 Coll., on cyber security </t>
  </si>
  <si>
    <t>The target shall increase the cybersecurity of the selected information systems in accordance with the requirements of Act No. 181/2014 Coll. on cyber security. 
The target shall be considered as achieved following the successful testing and verification of compliance with cyber security requirements of the at least 244 information systems. The authorities in charge of the information systems shall approve the delivery of the respective systems.</t>
  </si>
  <si>
    <t xml:space="preserve">Summary document duly justifying how the target (including all the constitutive elements) was satisfactorily fulfilled. This document shall include as an annex the following documentary evidence:
a) The list of the information systems selected in accordance with the requirements of Act No. 181/2014 Coll. On
b) For each information system on the list, a certificate signed by the contractor and by the competent authority in accordance with the national legislation, certifying the successful and documented testing and verification of compliance with cyber security requirements.
c)  For each information system on the list, a certificate of works signed by the contractor and by the competent authority in accordance with the national legislation that cybersecurtiy of information system  has been strengthened in line with Act No. 181/2014 Coll., on cyber security
</t>
  </si>
  <si>
    <t>2 - 1.2 Digital public administration systems - 1.2.8 Development of information systems in the social area</t>
  </si>
  <si>
    <t>Upgraded information systems of public administration in the area of social policy</t>
  </si>
  <si>
    <t xml:space="preserve">Number </t>
  </si>
  <si>
    <t xml:space="preserve">6 information systems shall be upgraded and operational in the area of social policy. 
These shall include at least:  
1.	Electronic Exchange of Social Security Information (EESSI), 
2.	Modernisation of SW infrastructure at Ministry of Labour and social affairs, 
3.	Digitalisation of retirement agenda (EDA), 
4.	Application support for decision making. </t>
  </si>
  <si>
    <t>Summary document duly justifying how the target (including all the constitutive elements) was satisfactorily fulfilled. This document shall include as an annex the following documentary evidence:
Certificate of works completion signed by the contractor and by the competent authority in accordance with the national legislation, certifying that  information system is upgraded and operational.</t>
  </si>
  <si>
    <t>3 - 1.3 High capacity digital networks - 1.3.1 Improving the environment for the deployment of electronic communication networks</t>
  </si>
  <si>
    <t>Entry into force of measures prepared by the Ministry of Industry and Trade aimed at establishing a database of investment project plans and increasing the number of network quality measurements </t>
  </si>
  <si>
    <t>Provision in the acts indicating the entry into force </t>
  </si>
  <si>
    <t>Analyses, databases, installed measurement technologies</t>
  </si>
  <si>
    <t>Ministry of Industry and Trade (or Czech Telecommunication Office)</t>
  </si>
  <si>
    <t>Necessary legislative adaptations shall enter into force and technical specifications shall be completed, both aimed at establishing databases of investment project intentions in the meaning of Act No 194/2017 Coll., paragraph 11, 2 and increasing the number of quality measurements of electronic communications networks. The national regulator shall conduct tendering procedures and acquire the necessary equipment. Quality and usability of the provided information shall be in line with binding technical parameters.</t>
  </si>
  <si>
    <t>Risks of project management capacity of the beneficiaries</t>
  </si>
  <si>
    <t>The conception documents and technical specifications will be provided.</t>
  </si>
  <si>
    <t xml:space="preserve">Completion of digital technical maps (DTM) objects for basic spatial situation </t>
  </si>
  <si>
    <t>Hectares </t>
  </si>
  <si>
    <t>Project outputs</t>
  </si>
  <si>
    <t>Ministry of Industry and Trade</t>
  </si>
  <si>
    <t xml:space="preserve">Digital technical maps (DTM) objects shall be completed, allowing access to precise location information about the basic spatial situation objects owned by public and private bodies. 161 000 ha of basic spatial situation objects shall be digitised. The resulting DTM objects shall be publicly accessible. </t>
  </si>
  <si>
    <t>Slippage in the implementation of individual measures. Insufficient implementation infrastructure in terms of staffing capacity and high expertise.</t>
  </si>
  <si>
    <t xml:space="preserve">The number of new DTM objects will be proven by a report from the IS DTM. </t>
  </si>
  <si>
    <t>Completion of digital technical maps (DTM) objects for transportation and technical infrastructure networks</t>
  </si>
  <si>
    <t>Km </t>
  </si>
  <si>
    <t>Digital technical maps (DTM) objects shall be completed, allowing access to precise information about the location and technical specifications of physical infrastructure networks owned by public and private bodies. 55 000 km of transportation and technical infrastructure networks shall be digitised. The resulting DTM objects shall be publicly accessible.</t>
  </si>
  <si>
    <t>Completion of electronic communication quality measurements </t>
  </si>
  <si>
    <t>Number </t>
  </si>
  <si>
    <t>Czech Telecommunication Office's statistic</t>
  </si>
  <si>
    <t>Czech Telecommunication Office</t>
  </si>
  <si>
    <t>Measurement of the network quality shall be completed for all 76 districts of Czechia and the capital city.</t>
  </si>
  <si>
    <t>Slippage in the implementation of individual measures.</t>
  </si>
  <si>
    <t xml:space="preserve">The recipient will give an evidence that the measurment was completed (i.e. measurement map). </t>
  </si>
  <si>
    <t>3 - 1.3 High capacity digital networks - 1.3.2 Supporting the development of the 5G ecosystem</t>
  </si>
  <si>
    <t>Publication of studies aimed at improving the deployment of 5G networks by the Ministry of Industry and Trade </t>
  </si>
  <si>
    <t>Expert Estimate</t>
  </si>
  <si>
    <t>Ministry of Industry and Trade (or Czech Telecommunications Office)</t>
  </si>
  <si>
    <t>The studies shall have the following objectives: Reviewing the national radio spectrum plan and evaluating the existing processes of spectrum rights granting and award strategy plans, with the objective of exploiting the harmonised bands for commercial use as early as possible.  
Analysing the feasibility of allowing operators to pay radio spectrum award fees in instalments to facilitate investments in 5G infrastructure. 
Identifying challenges arising from cybersecurity.  
Construction of electronic communications networks within municipalities and cities, and the development of towns and cities. 
In particular, the studies shall focus on the following issues:  
·          applicability of 5G features and standards in individual sectors and proposals for their technical implementation and regulatory measures. 
·          concept and usage of the digital twin of 5G network infrastructure. 
·          use of satellite communications for 5G coexistence and cooperation of terrestrial and satellite 5G networks. 
·          applicability of FeMBMS (Further evolved Multimedia Broadcast Multicast Service) in 5G networks for television broadcasting and audiovisual media services, including a strategy for the future use of the 600 MHz frequency band for television broadcasting. 
·          use of FRMCS (Future Railway Mobile Communication Systems) for railways with dedicated channels in the 900 MHz and 1900 MHz bands. 
·          use of quantum technology to increase the security of 5G networks and services. 
·          possibility of sharing spectrum usable for 5G networks. 
·          use of the 26 GHz frequency band for the 5G network. 
·          use of modern information systems, including sharing software through open sources or other forms of sharing, such as cloud servers, in 5G networks. 
·          use of a 5G network slicing system for public and private 5G networks. 
·          linking Internet of things (IoT) communications with 5G networks. 
·          use of 5G networks for Fixed Wireless Access 
·          impact of Open RAN (Radio Access Network) and Open Core access on the security of 5G networks. 
·          flying communication platforms (drones, UAVs, balloons) and their impact on the regulation of electronic communications. 
·          smart radio environments with application of online measurements of electromagnetic radiation and intelligent reflecting surfaces. 
·          development of 6G networks in the bands above 100 GHz.</t>
  </si>
  <si>
    <t>Selection of the body(ies) with which framework contracts will be concluded for a multiannual period; Influence of lobbying activities; Insufficient implementation infrastructure in terms of staffing capacity and high expertise.</t>
  </si>
  <si>
    <t>MIT or other state administrations will publish the studies.</t>
  </si>
  <si>
    <t>Publication of guidelines on the deployment of 5G networks by the Ministry of Industry and Trade </t>
  </si>
  <si>
    <t>Publication of the guidelines by the Ministry of Industry and Trade</t>
  </si>
  <si>
    <t xml:space="preserve">Guidelines shall be published on sharing passive and active infrastructure to facilitate deployment of 5G networks, corresponding to the Common Union Toolbox for Connectivity and taking into account Directive 2014/61/EU on measures to reduce the cost of deploying high-speed electronic communications networks, the RSPG21-016 FINAL report on spectrum sharing and Act No 143/2001 on the protection of competition. The guidelines shall be based on the studies published within the same measure. In particular, the measure foresees the development of guidelines and algorithms on radio spectrum coordination procedures of 5G, and spectrum sharing with other services within the 26 GHz band. </t>
  </si>
  <si>
    <t>Selection of the body(ies) with which framework contracts will be concluded for a multiannual period; Influence of lobbying activities; Insufficient implementation infrastructure in terms of staffing capacity and high expertise.At least 10 systemised posts are expected to be created for the implementation of the component and highly qualified staff are to be recruited.</t>
  </si>
  <si>
    <t>MIT or other state administrations will publish the guidelines.</t>
  </si>
  <si>
    <t>3 - 1.3 High capacity digital networks - 1.3.3 Building high-capacity connections</t>
  </si>
  <si>
    <t>Award of all grant decisions for connecting address points with the very high capacity network (VHCN) by the Ministry of Industry and Trade </t>
  </si>
  <si>
    <t>Notification of the award of all grant decisions for connecting address points with the very high capacity network (VHCN) by the Ministry of Industry and Trade </t>
  </si>
  <si>
    <t xml:space="preserve">Notification of the award of all grant decisions for connecting address points with the very high capacity network (VHCN) by the Ministry of Industry and Trade. Calls for tender shall include a definition of eligible expenditure, evaluation models and criteria for the selection and evaluation of projects, rules for applicants and beneficiaries, and guidelines on wholesale offers. </t>
  </si>
  <si>
    <t>Lack of administrative capacity.</t>
  </si>
  <si>
    <t>The calls are published. The statistic of selected projects is published.</t>
  </si>
  <si>
    <t xml:space="preserve">Completion of address points connected with the very high capacity network (VHCN) </t>
  </si>
  <si>
    <t>The infrastructure to increase the number of address points connected with the very high capacity network (VHCN) shall be constructed, increasing the number of address points connected by 23 000. The very high capacity network shall be in line with the BEREC Guidelines on Very High Capacity Networks.</t>
  </si>
  <si>
    <t>Part of the measure will be a new scheme, which is subject to notification by the EC. For SEA support, a concept needs to be drawn up and discussed with a wide range of partners, and may require legislative action. The IRU has a new concept for subsidies, it must be discussed with the Ministry of Finance. Implemented by regions for schools, authorities, but implemented by ICT operators. Many stakeholders. A broad consensus is needed.</t>
  </si>
  <si>
    <t>The recipients will give an evidence that the address points have the availabilitiy to connect.</t>
  </si>
  <si>
    <t>3 - 1.3 High capacity digital networks - 1.3.4 Covering 5G corridors and promoting the development of 5G</t>
  </si>
  <si>
    <t>Completion of enhanced 5G signal coverage of selected rail corridors</t>
  </si>
  <si>
    <t xml:space="preserve">The investment shall enhance 5G coverage quality (beyond already imposed coverage criteria raised from the terms of the 5G frequency auction) over at distance of at least 86 km in the following rail  corridors: - Prague – Česká Třebová –Ostrava, - Česká Třebová – Brno
 </t>
  </si>
  <si>
    <t>Part of the measure will be a new scheme, which is subject to notification by the EC. For SEA support, a concept needs to be drawn up and discussed with a wide range of partners. A broad consensus is needed.</t>
  </si>
  <si>
    <t>National regulation authority (ČTÚ) will make a control of the rail corridors coverage and provide a report</t>
  </si>
  <si>
    <t>Completion of ensuring mobile signal coverage of railway wagons</t>
  </si>
  <si>
    <t>The coverage of railway wagons shall be ensured with high-quality mobile signal repeaters or passive walls for 5G signals.</t>
  </si>
  <si>
    <t>Part of the measure will be a new scheme, which is subject to notification by the EC. For SEA support, a concept needs to be drawn up and discussed with a wide range of partners. Many stakeholders. A broad consensus is needed.</t>
  </si>
  <si>
    <t xml:space="preserve">The recipients will give an evidence that the repeaters are instaled. </t>
  </si>
  <si>
    <t>Installation and testing of the deployment of an intelligent transport system (C-ITS). </t>
  </si>
  <si>
    <t xml:space="preserve">Completion of the installation and testing of a C-ITS system </t>
  </si>
  <si>
    <t>Ministry of Industry and Trade (or Ministry of Transport)</t>
  </si>
  <si>
    <t>Support of 5G ecosystem applications in corridors shall entail building and testing of an intelligent transport system for rail corridors (C-ITS). A report on the results of this project shall be published by the Ministry of Industry and Trade together with the Ministry of Transport</t>
  </si>
  <si>
    <t>Lack of expert and administrative capacity.</t>
  </si>
  <si>
    <t xml:space="preserve">Ministry of Industry and Trade together with Ministry of Transport will give  an evidence that C-ITS is instaled. </t>
  </si>
  <si>
    <t>3 - 1.3 High capacity digital networks - 1.3.5 Supporting the development of 5G mobile infrastructure in rural investment-intensive white areas</t>
  </si>
  <si>
    <t xml:space="preserve">Award of all grant decisions for 5G mobile infrastructure in rural investment-intensive white areas
</t>
  </si>
  <si>
    <t>Notification of the award of all grant decisions for 5G mobile infrastructure in rural investment-intensive white areas by the Ministry of Industry and Trade</t>
  </si>
  <si>
    <t xml:space="preserve">Notification of the award of all grant decisions for 5G mobile infrastructure in rural investment-intensive white areas by the Ministry of Industry and Trade. Calls for tender shall include a definition of eligible expenditure, evaluation models and criteria for the selection and evaluation of projects, rules for applicants and beneficiaries, and guidelines on wholesale offers. 
The measure includes areas that have never been covered by any mobile signal higher than 3G and that can be assumed not to be covered by 5G base networks in the future due to the low expected profitability of the investment. These areas shall be defined in accordance with the State aid rules in force.
</t>
  </si>
  <si>
    <t xml:space="preserve">Notification of the award of all grant decisions for connecting municipalities with high-capacity connection by the Ministry of Industry and Trade. </t>
  </si>
  <si>
    <t xml:space="preserve">Completion of base stations for 5G signals </t>
  </si>
  <si>
    <t>The infrastructure, including 55 base stations, shall be constructed and operational to cover rural investment-intensive white areas by 5G signals identified in investment 3.</t>
  </si>
  <si>
    <t>• Changing construction law in the Czech Republic;
• Lack of interest of investors in public funds.
• Not allowing access to land;
• Another wave of the COVID-19 pandemic;
• Failure to complete the construction procedure by the deadline;
• Insufficient administrative and implementation staff capacity;
• Absence of project management and coordination of activities of individual suppliers;
• Unclear situation regarding the monitoring system for project administration.
These obstacles and risks can then lead to an extension of the implementation period of individual investment projects or to the non-drawing of funds from public sources.</t>
  </si>
  <si>
    <t>National regulation authority (ČTÚ) will make a control of the BTS operations.</t>
  </si>
  <si>
    <t>3 - 1.3 High capacity digital networks - 1.3.6 Scientific research activities related to the development of 5G networks and services</t>
  </si>
  <si>
    <t>Award of all grant decisions for scientific research projects related to 5G networks </t>
  </si>
  <si>
    <t>Notification of the award of all grant decisions for scientific research projects related to 5G networks by the Ministry of Industry and Trade </t>
  </si>
  <si>
    <t>Programme TREND</t>
  </si>
  <si>
    <t>Notification of the award of all grant decisions for scientific research projects related to 5G networks by the Ministry of Industry and Trade. The projects shall focus on the use of 5G in industry. These are industrial research and experimental development projects.</t>
  </si>
  <si>
    <t xml:space="preserve">Notification of the award of all grant decisions for scientific research projects related to 5G networks by the Ministry of Industry and Trade. </t>
  </si>
  <si>
    <t>Completion of scientific research projects related to 5G networks</t>
  </si>
  <si>
    <t>Number of projects supported</t>
  </si>
  <si>
    <t xml:space="preserve">At least 22 among the previously selected scientific research projects on potential further developments of 5G networks and services shall be completed. </t>
  </si>
  <si>
    <t>• Lack of administrative capacity. Lack of project management and coordination of individual contractors’ activities. Unclear situation regarding the monitoring system for project administration.</t>
  </si>
  <si>
    <t>The results of the R&amp;A projects will be published.</t>
  </si>
  <si>
    <t>4 - 1.4 Digital economy and society, innovative start-ups and new technologies - 1.4.1 Institutional reform of the coordination and support system for digital transformation of economy (incl. RIS 3)</t>
  </si>
  <si>
    <t>Implementation of organisational changes to reform the structure of public bodies overseeing digital transformation of the economy</t>
  </si>
  <si>
    <t xml:space="preserve">Setting up of the Committee (and of the related working group) responsible for the coordination of national stakeholders to prepare projects for digital transformation of Czech economy </t>
  </si>
  <si>
    <t xml:space="preserve">The Digital Transformation Committee, including the representation of public and private stakeholders, shall coordinate the implementation of the reforms and investments under component 1.4 and 1.5. This shall also include a special consultative/expert working group overseeing the implementation of the EU Start-up Nations Standards under this component and it shall provide expert opinion on the selection of methods of implementation. This milestone shall be considered fulfilled once the Committee and the working group start to work. </t>
  </si>
  <si>
    <t>The main risk lies in potential political instability after the parliamentary elections and the lack of stable government that will have a clear mandate to approve significant reforms.</t>
  </si>
  <si>
    <t>Public and parliamentary oversight, ususal for all governmental reforms</t>
  </si>
  <si>
    <t>4 - 1.4 Digital economy and society, innovative start-ups and new technologies - 1.4.3 Joint Strategic Technologies Support and Certification Group with the Strategic Technologies Board</t>
  </si>
  <si>
    <t>Establishment and appointment of professional certification network</t>
  </si>
  <si>
    <t>Creation of a network of certification authorities, technical experts and involved companies for strategic sectors.</t>
  </si>
  <si>
    <t>Project developer’s report</t>
  </si>
  <si>
    <t>CzechInvest</t>
  </si>
  <si>
    <t>Creation of a one stop shop for sharing best practices, finding actual information on certification such as quality and availability of accredited laboratories or notified bodies, offers for technical support.</t>
  </si>
  <si>
    <t>Lack of capacity of certification authorities.</t>
  </si>
  <si>
    <t>inspection of the Ministry of Industry and Trade</t>
  </si>
  <si>
    <t xml:space="preserve">Number of companies provided with certification </t>
  </si>
  <si>
    <t xml:space="preserve">50 companies shall be supported to obtain certification through accredited certification authorities. 
Educational courses on certification shall be created and made available. </t>
  </si>
  <si>
    <t>Lack of interest from both firms and supporting infrastructure;Changes to the regulatory framework;Lack of funding and inadequately selected funding arrangements;Technical complications leading to an extension of the implementation period.</t>
  </si>
  <si>
    <t>regular monitoring, feedback, on-the-spot checks</t>
  </si>
  <si>
    <t>4 - 1.4 Digital economy and society, innovative start-ups and new technologies - 1.4.1.2 European Digital Media Observatory Hub (EDMO)</t>
  </si>
  <si>
    <t>Launch of the European Digital Media Observatory hub for CEE in the Czech Republic (CEDMO)</t>
  </si>
  <si>
    <t>Launch of the CEDMO hub built by the academic consortium with the Charles University in Prague as a leading partner</t>
  </si>
  <si>
    <t>European Commission</t>
  </si>
  <si>
    <t>The Digital Media Hub as part of the EDMO network shall focus on analysing and combating the spread of fake information such as misinformation related to COVID or 5G networks.</t>
  </si>
  <si>
    <t>The CEDMO project was already selected by the EC, the main risk is therefore in lack of sources for co-funding.</t>
  </si>
  <si>
    <t>Inspection of the Ministry of Industry and Trade</t>
  </si>
  <si>
    <t xml:space="preserve">Launch of the extended CEDMO hub </t>
  </si>
  <si>
    <t>Signature of grant agreement</t>
  </si>
  <si>
    <t>EDMO</t>
  </si>
  <si>
    <t xml:space="preserve">Grant agreement for the expanded Digital Media Hub as part of the EDMO network shall be signed for the have three new supported activities </t>
  </si>
  <si>
    <t xml:space="preserve">Publication of research results by CEDMO </t>
  </si>
  <si>
    <t>Number of studies</t>
  </si>
  <si>
    <t>CEDMO shall publish results of its research activities focusing on:
- disinformation in Central and Eastern-Europe, based on statistically relevant sample
- applied research for developing AI tools 
- generative AI
- AI supporting the transformation of media
- regulation of AI use in media</t>
  </si>
  <si>
    <t>4 - 1.4 Digital economy and society, innovative start-ups and new technologies - 1.4.1.5 European Blockchain Services Infrastructure (EBSI) – DLT bonds for SME financing</t>
  </si>
  <si>
    <t>Grant agreement signed with the recipient for implementing the use-case for SMEs</t>
  </si>
  <si>
    <t xml:space="preserve">Signature of grant agreement </t>
  </si>
  <si>
    <t>EC/EBP</t>
  </si>
  <si>
    <t xml:space="preserve">Grant agreement shall be signed for the implementation of the SME use case. </t>
  </si>
  <si>
    <t>Regulatory and/or technical barriers</t>
  </si>
  <si>
    <t xml:space="preserve">Number of SMEs enabled to offer digital bonds on the basis of EBSI. </t>
  </si>
  <si>
    <t>The support shall enable SMEs to offer bonds based on Distributed Ledger Technology, without prejudice to the participating companies’ decision on bond issuance</t>
  </si>
  <si>
    <t>Insufficient supply of SME bonds</t>
  </si>
  <si>
    <t>4 - 1.4 Digital economy and society, innovative start-ups and new technologies - 1.4.1.6 5G Demonstrative application projects for cities and industrial areas</t>
  </si>
  <si>
    <t>Development and operation of reference applications for Smart Cities</t>
  </si>
  <si>
    <t>Limited monitoring of the situation</t>
  </si>
  <si>
    <t>Ministry of Regional Development in cooperation with Ministry of Industry and Trade</t>
  </si>
  <si>
    <t>Five reference application as part of the Smart Cities programme to be completed</t>
  </si>
  <si>
    <t>The results of the ongoing checks carried out by the Ministry of Regional Development and the Ministry of Industry and Trade.</t>
  </si>
  <si>
    <t>MoRD + MIT; The results of the development will be published.</t>
  </si>
  <si>
    <t>Development of use-cases for Smart Cities and for Industry 4.0</t>
  </si>
  <si>
    <t>27 for Smart Cities; 20 for Industry 4.0</t>
  </si>
  <si>
    <t>Ministry of Regional Development (Smart Cities) and Ministry of Industry and Trade (Industry 4.0)</t>
  </si>
  <si>
    <t>Development of demonstrative 5G use-cases for Smart Cities and for Industry 4.0 that can be deployed in other locations including regions and local municipalities.</t>
  </si>
  <si>
    <t>Lack of projects and insufficient staff capacity for implementation.</t>
  </si>
  <si>
    <t>4 - 1.4 Digital economy and society, innovative start-ups and new technologies - 1.4.2.1 Czech Rise-Up programme</t>
  </si>
  <si>
    <t>Support of projects aiming at innovation in medical and digital solutions to cope the effects of COVID-19 and with its economic and social consequences</t>
  </si>
  <si>
    <t>Programme Manager (MPO)</t>
  </si>
  <si>
    <t>Support of businesses in COVID related medical research and in developing projects, and projects aiming at digital solutions to cope with the economic and social consequences of the crisis in a form of de minimis grant support. Award of the contracts to the projects selected under the competitive calls for proposals mentioned in this milestone shall be, in compliance with the ’Do no significant harm’ Technical Guidance (2021/C58/01) through the use of an exclusion list and the requirement of compliance with the relevant EU and national environmental legislation.</t>
  </si>
  <si>
    <t>Lack of projects</t>
  </si>
  <si>
    <t>4 - 1.4 Digital economy and society, innovative start-ups and new technologies - 1.4.2.2 Fostering entrepreneurship and innovative firms</t>
  </si>
  <si>
    <t>Number of start-ups supported via innovation hubs and partner organisations of the programme</t>
  </si>
  <si>
    <t>Start-ups and other eligible entities to be provided with mentoring, consultant and advisory services or training to foster entrepreneurship and validation of business plans.</t>
  </si>
  <si>
    <t>Lack of qualified consultants, experts, lack of suitable partners in the regions, lack of willingness on the part of local governments and schools to cooperate</t>
  </si>
  <si>
    <t xml:space="preserve">4 - 1.4 Digital economy and society, innovative start-ups and new technologies - 1.4.2.3 Funds for the development of pre/seed investments, strategic digital technologies and university spin-offs </t>
  </si>
  <si>
    <t xml:space="preserve">Launch of Funds of funds and the investment of the three designated funds (pre-seed, strategic technologies and spin-off funds) </t>
  </si>
  <si>
    <t xml:space="preserve">exhaustion of investment capacity from funds provided by the RRF </t>
  </si>
  <si>
    <t>Report by the manager of the co-investment fund</t>
  </si>
  <si>
    <t>Three investment funds for existing and new venture-capital are to be launched to support innovative start-ups, strategic technologies and companies with seed/pre-seed investment. The pilot phase should verify the level of demand, targeted risk, absorption and areas of investment, not least the complementarity with other aid instruments. On the basis of the results of the pilot phase, further continuous investment rounds are to be set. The value of investment shall reach minimum amount of EUR 54 983 897,57. Investment policy for the financial instrument shall include selection criteria to ensure compliance with the ‘Do no significant harm’ Technical Guidance (2021/C58/01) of supported transactions under this measure through the use of sustainability proofing, an exclusion list, and the requirement of compliance with the relevant EU and national environmental legislation.</t>
  </si>
  <si>
    <t>Inappropriate settings disincentivising the involvement of private actors, intervention of the crisis in the area of start-ups</t>
  </si>
  <si>
    <t>4 - 1.4 Digital economy and society, innovative start-ups and new technologies - 1.4.2.4 Internationalisation of start-ups</t>
  </si>
  <si>
    <t>Support of start-ups international expansion via consulting, mentoring business advisory services, accelerator programmes</t>
  </si>
  <si>
    <t>MPO/CzechInvest</t>
  </si>
  <si>
    <t>Start-ups to be supported via support programmes focusing on international expansion and adaptation to foreign markets. These programmes shall include: mentoring and consulting services, product validation acceleration programmes services related to foreign, best practice sharing, expansion, product / service adaptation.</t>
  </si>
  <si>
    <t>insufficient number of start-ups emerging;lack of private co-financing of firms;inappropriate selection of sites, covid19 crisis (closed boundaries and possibility of physical presence on site)</t>
  </si>
  <si>
    <t>regular monitoring, mid-term reporting, regular meetings</t>
  </si>
  <si>
    <t>4 - 1.4 Digital economy and society, innovative start-ups and new technologies - 1.4.2.5 Digital regulatory sandbox in line with EU priorities</t>
  </si>
  <si>
    <t xml:space="preserve">Launch of the digital regulatory sandbox  with pilot focus on fintech </t>
  </si>
  <si>
    <t>Set-up of the sandbox in the priority regulated areas, such as fintech (based on Digital Finance Package) Distributed Ledger Technology (DLT)</t>
  </si>
  <si>
    <t>Ministry of Finance</t>
  </si>
  <si>
    <t>Digital regulator sandbox with pilot focus in the field of fintech and DLT shall be considered to be active and operating when innovative companies are able to submit their applications for testing projects and products..</t>
  </si>
  <si>
    <t>Lack of cooperation from the regulator of the priority area.</t>
  </si>
  <si>
    <t>Sandbox participants supported by the sandboxes</t>
  </si>
  <si>
    <t xml:space="preserve">Number of companies, within regulated sectors such as fintech, whose projects and products have been tested through the digital regulatory sandboxes. </t>
  </si>
  <si>
    <t>4 - 1.4 Digital economy and society, innovative start-ups and new technologies - 1.4.3.1 Building quantum communication infrastructure</t>
  </si>
  <si>
    <t>Completion of construction and pilot operation phase of an optical quantum network</t>
  </si>
  <si>
    <t>Infrastructure is operational and testing has been documented and approved by the relevant authorities (National Cyber and Information Security Office (NÚKIB)) and Ministry of Industry and Trade</t>
  </si>
  <si>
    <t>National Cyber and Information Security Agency/Ministry of Industry and Trade</t>
  </si>
  <si>
    <t>The milestone shall include: the creation of optical connections between Prague, Brno and Ostrava, total optical length of 400 km, 6 Quantum Key Distribution (QKD) segments; implementation of two secondary metropolitan branches based on commercial QKD equipment and two secondary metropolitan branches based on experimental QKD Toolkit; purchase and planning of mobile secondary branches; testing the integration of quantum communications existing telecommunications technologies; and testing of 3 use-cases specific to the military areas.</t>
  </si>
  <si>
    <t>A radical increase in the price of quantum equipment due to high demand.</t>
  </si>
  <si>
    <t>4 - 1.4 Digital economy and society, innovative start-ups and new technologies - 1.4.2.6 Funds for the development of strategic technologies</t>
  </si>
  <si>
    <t>milestone</t>
  </si>
  <si>
    <t>Implementing agreement</t>
  </si>
  <si>
    <t>Entry into force of the Implementing Agreement</t>
  </si>
  <si>
    <t>Report by the implementing partner - European Investment Fund</t>
  </si>
  <si>
    <t>Entry into force of the Implementing Agreement in line with the requirements specified in the description of the measure.</t>
  </si>
  <si>
    <t>Czechia shall confirm the transfer of EUR 80 000 000 to the EIF for the Facility.</t>
  </si>
  <si>
    <t>Legal agreements signed with funds</t>
  </si>
  <si>
    <t>Percentage (%)</t>
  </si>
  <si>
    <t>The EIF shall have entered into legal financing agreements with funds for an amount necessary to use 100% of the RRF investment into the Facility (taking into account management fees).</t>
  </si>
  <si>
    <t>Ministry has completed the investment</t>
  </si>
  <si>
    <t>Certificate of transfer</t>
  </si>
  <si>
    <t>5 - 1.5 Digital transformation of enterprises - 1.5.1 Creation of Platform for the digitisation of the economy</t>
  </si>
  <si>
    <t>Creation of Platform for the digitisation of the economy</t>
  </si>
  <si>
    <t>Launch of operation of the platform</t>
  </si>
  <si>
    <t>A platform for the digitisation of the economy shall be established and its operation launched. The platform shall coordinate the interconnection of all actors in the national digital ecosystem such as the European and national Digital Innovation Hubs, the Centres of Excellence in Artificial Intelligence, the National Competence Centres in High-Performance Computing and Cybersecurity, the European Reference Testing and Experimentation facilities, the innovation centres, and clients of all these centres. The platform shall operate as one of the working groups of the Digital Transformation Committee to be established as reform 1 under component 1.4.</t>
  </si>
  <si>
    <t>The platform for the Digitalisation of the industry will ensure the coordination of the creation of an interconnected and sustainable ecosystem through individual investments, and we perceive the insufficient coordination of stakkeholders as a risk.</t>
  </si>
  <si>
    <t>Ensuring the creation of the ecosystem</t>
  </si>
  <si>
    <t>5 - 1.5 Digital transformation of enterprises - 1.5.1.1 European and national Digital Innovation Hubs</t>
  </si>
  <si>
    <t>Creation of functional and interconnected European and national Digital Innovation Hubs</t>
  </si>
  <si>
    <t>Number of European and national Digital Innovation Hubs</t>
  </si>
  <si>
    <t>European Commission and Ministry of Industry and Trade</t>
  </si>
  <si>
    <t>Six European and national Digital Innovation Hubs shall be established and their operation launched. These Digital Innovation Hubs shall support the digital transformation mainly of SMEs and state administration, introducing new technologies, attracting experts in the field, and ensuring greater resilience of industry and services vis-à-vis potential further crises.</t>
  </si>
  <si>
    <t>An interconnected network of European Digital Innovation Hubs will be set up over a number of years and will be complemented by other high-quality national projects. We consider the insufficient number of European digital innovation hubs to be the main risk, which we therefore want to supplement with an adequate number of regionally focused national hubs.</t>
  </si>
  <si>
    <t>Monitoring of the Ministry of Industry and Trade and the European Commission in connection with the establishment and operation of EDIHs ecosystem</t>
  </si>
  <si>
    <t>5 - 1.5 Digital transformation of enterprises - 1.5.1.2 European Reference Testing and Experimentation facility</t>
  </si>
  <si>
    <t>Creation of a European Reference Testing and Experimentation facility</t>
  </si>
  <si>
    <t>Number of European Reference Testing and Experimentation facilities</t>
  </si>
  <si>
    <t>A European Reference Testing and Experimentation facility shall be established and its operation launched. This facility shall establish a connection between research sectors  and the wider economy (such as the European and national Digital Innovation Hubs) by allowing enterprises (e.g. small and medium enterprises) to test the technologies and applications developed so that they can be used in their operations.</t>
  </si>
  <si>
    <t>The main risk is a mismatch between stakeholders.We assume that the lack of clarity and staffing for the implementation of the investment will be resolved by consensus.</t>
  </si>
  <si>
    <t>Monitoring of the Ministry of Industry and Trade and the European Commission, Results of project evaluations at European or national level</t>
  </si>
  <si>
    <t>5 - 1.5 Digital transformation of enterprises - 1.5.1.3 Digital transformation of manufacturing and non-production companies and increase of their resilience</t>
  </si>
  <si>
    <t xml:space="preserve">Direct support to enterprises for digital transformation </t>
  </si>
  <si>
    <t>Number of enterprises</t>
  </si>
  <si>
    <t>377 enterprises shall be digitally transformed. This digital transformation shall increase digital processes particularly in SMEs. Support shall be given to activities such as the introduction of digitalisation in enterprises, including the necessary process analysis, the introduction of digital solutions in areas related to artificial intelligence, process automation, robotics and cybersecurity of online and cyber-physical systems and the introduction of new technologies, the acquisition of new technological devices and equipment, including the necessary infrastructure, interconnection of acquired or existing technologies using state-of-the-art communication channels and protocols (autonomous two-way communication).
At least two third of the aid granted will be directed to SMEs and mid-caps.</t>
  </si>
  <si>
    <t>Analysis of the increase in digital familiarity for enterprises</t>
  </si>
  <si>
    <t>Comparison of intentions and final results in the analysis</t>
  </si>
  <si>
    <t>5 - 1.5 Digital transformation of enterprises - 1.5.1.4 IPCEI Microelectronics and Communication Technologies</t>
  </si>
  <si>
    <t>Signature of grant  agreements</t>
  </si>
  <si>
    <t>Grant agreements signed</t>
  </si>
  <si>
    <t>individual grant decision</t>
  </si>
  <si>
    <t>Grant agreement shall be signed with selected companies participating in IPCEI ME/CT projects.</t>
  </si>
  <si>
    <t>Delay in launching the grant call for applications</t>
  </si>
  <si>
    <t>Summary document duly justifying how the milestone has been satisfactory fulfilled. This document shall include the following documentary evidence:
• Copy of the publication of the call
• Copy of the signature of the grant agreement per each project applicant 
• Proof of the start of each project 
• Project roadmap including project deliverables up to project completion for each project, accompanied by a positive assessment from the Czech Ministry of Industry and Trade prior submission</t>
  </si>
  <si>
    <t>Development of pilot solutions</t>
  </si>
  <si>
    <t>monitoring of the implementation of project, information and documentation from the beneficiary and on-site controls</t>
  </si>
  <si>
    <t>One pilot solution per project shall be developed and at least 90% of the funding disbursed.</t>
  </si>
  <si>
    <t>Pilot solutions were discussed with companies involved in this IPCEI, there could be a risk only in possible delays.</t>
  </si>
  <si>
    <t>Document duly justifying how the target was satisfactorily fulfilled including Technical report on the developed pilot solution(s) per project</t>
  </si>
  <si>
    <t>6 - 1.6 Acceleration and digitalisation of the building process - 1.6.1 Implementation of the new construction law and zoning law into practice</t>
  </si>
  <si>
    <t xml:space="preserve">Entry into force of the new construction law </t>
  </si>
  <si>
    <t>Provision in the law indicating the entry into force of the new construction law</t>
  </si>
  <si>
    <t>Q3</t>
  </si>
  <si>
    <t>Link for the approved legislature.</t>
  </si>
  <si>
    <t>Ministry of Regional Development </t>
  </si>
  <si>
    <t>The new construction law that brings acceleration of the building permit process, digitalisation of the process, and a decrease in the number of regulatory authorities shall enter into force.</t>
  </si>
  <si>
    <t>Assumption: It is expected that the law will be approved and proclaimed by the year 2021.
Risk: Risk is that the approval process of law could be delayed or even stopped.</t>
  </si>
  <si>
    <t>Acceptance of New Building act by parliament and publication of said law in collection of laws.</t>
  </si>
  <si>
    <t>Start of the activity of the new structure of building authorities</t>
  </si>
  <si>
    <t>New structure of building authorities shall begin its functions.</t>
  </si>
  <si>
    <t>1) Link for the approved legislature.
2) Links for contracts published in the public registry of public contracts which are connected to these purchases.</t>
  </si>
  <si>
    <t>Ministry of Regional Development</t>
  </si>
  <si>
    <t xml:space="preserve">Creation of new state structure of building authorities, including internal units. Securing financial and IT staffing as well as training of personnel, allowing for proper functioning of the new structure. </t>
  </si>
  <si>
    <t>Assumption: By gradual effectiveness of law we will achieve the creation of a new construction regulation structure before the full, force of law will take effect. And we will be able to build Up to bottom new structure of new state construction regulation offices. Including new budget area, personal backing, (Economists, IT, HR) including secured locations for the new office.
Risk: Structure will not be created in time, managers might be missing of sub-organizations.</t>
  </si>
  <si>
    <t xml:space="preserve">Legally existing structure which has legislative backing for its existence and having headquarters. </t>
  </si>
  <si>
    <t>Shortening of the construction permit process by at least two years</t>
  </si>
  <si>
    <t>Years</t>
  </si>
  <si>
    <t>Statistical outputs from informational systems prooving construction administrative activity (Accounting average length of the building process in the Czech Republic in Years of 2024 - 2026) .</t>
  </si>
  <si>
    <t>Ministry of Regional Development/ Construction Office</t>
  </si>
  <si>
    <t>The average duration of the construction permissions process shall be shortened by at least two years, from 5.5 years to 3.5 years or less, to be confirmed by the Ministry of Regional Development, based on a new statistic for the average length of the permissions process in 2024-2025.</t>
  </si>
  <si>
    <t>Assumption: Successful creation and its full function. Secured necessary technical backing for employees (with regards od full digital construction process inside online tools.), securing necessary training and training materials for all stakeholders.
Risk: Check of reaching targe will be available only after full effectiveness of the law.</t>
  </si>
  <si>
    <t>Legally existing structure which has legislative backing for its existence and having headquarters and an information system for the agenda of construction law. Validation will be done on data provided and in Information systems of MMR.</t>
  </si>
  <si>
    <t>6 - 1.6 Acceleration and digitalisation of the building process - 1.6.2 Creation of a new central information system (“AIS”)</t>
  </si>
  <si>
    <t>Central Information System fully operational</t>
  </si>
  <si>
    <t>Deployment of the system, start of use by the building offices.</t>
  </si>
  <si>
    <t>The web address where the Informational system will be accessible.</t>
  </si>
  <si>
    <t xml:space="preserve">Creation of a new central information system to be used by civil servants of the authorities involved in the construction permissions process. </t>
  </si>
  <si>
    <t>Assumptions: Fully done previously stated activities:
RISK: Delay in implantation because, for technical reasons on either side of the process, the complexity of the document split up operation.</t>
  </si>
  <si>
    <t xml:space="preserve">Material proving the existence and operation of the information system will be provided. Acceptance protocols will be documented and a link to the web address where the IS will be available will be provided. </t>
  </si>
  <si>
    <t>6 - 1.6 Acceleration and digitalisation of the building process - 1.6.3 Development and use of public administration data in spatial planning</t>
  </si>
  <si>
    <t>Creation of a standardised database of spatial analytical documentation</t>
  </si>
  <si>
    <t>Standardised database of Spatial Analytical documentation fully operational and used by public authorities</t>
  </si>
  <si>
    <t>Protocols will be available with maintainers of validation tool (Ministry of Regional Development/Supreme Construction Office)</t>
  </si>
  <si>
    <t>Ministry of Regional Development / Construction Office in cooperation with regional authorities.</t>
  </si>
  <si>
    <t>Transfer of database of spatial analytical documentation and validation of the protocol. The validation tool shall be included inside the National Geoportal of Spatial Planning, where spatial analytical documentation shall be uploaded.</t>
  </si>
  <si>
    <t>Assumption: For data validation, MMR must secure a control tool that is accessible. Before database transfer, data will be actualized by regional technical maps.
RISK: Delay of technical regional map realization</t>
  </si>
  <si>
    <t xml:space="preserve">Proof by the protocol of data validation by Spatial Analytical Documentation. </t>
  </si>
  <si>
    <t>6 - 1.6 Acceleration and digitalisation of the building process - 1.6.4 Reaping the Full Benefits of Digitising Building Control</t>
  </si>
  <si>
    <t>IT systems supporting digitalisation of the building permit process fully operational</t>
  </si>
  <si>
    <t>IT systems fully operational, including end-user deployment.</t>
  </si>
  <si>
    <t>The web address where the system will be available.</t>
  </si>
  <si>
    <t>Czech Agency for Standardization /Office for Technical Standardization, Metrology and State Testing with Cooperation of Ministry of Regional Development</t>
  </si>
  <si>
    <t>Three IT systems shall be put in operation which allow for interlinking all databases used in the construction permissions process: 
a system linking technical norms with implementing regulations, It shall be integrated into the Building Developer Portal and made accessible to the public. 
a system for structured requirements about buildings and procedures, validation and control of permit process including ontology
a system for management of data standards of buildings.</t>
  </si>
  <si>
    <t>The goal of this is investment is the procurement of an informational system including content, and several methodologies. Suppliers of this system will be chosen under law No. 134/2016 Col. RISK is the delay of Informational system doe to prolong procurement process. Created Informational system will be created as a cooperating component of eGovernment and digitalized construction law process itself. RISK is also of delay of other systems before they reach the necessary level of development. And also waiting for need integration is a risk too. Creation of Digital Standard of building content is riks too doe to its broad range. Such complexity stems from a need to integrate parts of standards to complex models</t>
  </si>
  <si>
    <t>27 - 1.7 DIGITAL TRANSFORMATION OF PUBLIC ADMINISTRATION - 1.7.2 Improvement of the management system for digitalised services</t>
  </si>
  <si>
    <t>Setting up the working groups</t>
  </si>
  <si>
    <t>Working groups established</t>
  </si>
  <si>
    <t>Digital and information agency</t>
  </si>
  <si>
    <t>The following working groups shall be established within the Government Council for the Information Society
1.	Cloud Computing Working Group
2.	Public Procurement Working Group</t>
  </si>
  <si>
    <t>insufficient capacity of human resources in central authorities</t>
  </si>
  <si>
    <t>Link to Resolution on the establishment of Cloud Computing Working Group within the Government Council for the Information Society
Link to Resolution on the establishment of Public Procurement Working Group within the Government Council for the Information Society</t>
  </si>
  <si>
    <t>27 - 1.7 DIGITAL TRANSFORMATION OF PUBLIC ADMINISTRATION - 1.7.1 Unification of domains and creation of a learning platform</t>
  </si>
  <si>
    <t>Update of Design System</t>
  </si>
  <si>
    <t>Actions implemented</t>
  </si>
  <si>
    <t>The following actions shall be implemented: 
1.	All websites of central government authorities shall be at the *.gov.cz domain. 
2.	All e-mails of central government authorities shall be migrated to the *.gov.cz domain.
3.	At least 3 tutorials on digital communication between citizens and the government shall be created and available online.</t>
  </si>
  <si>
    <t>insufficient capacity of human resources in the labour market</t>
  </si>
  <si>
    <t>List of email domains and websites of central government authorities will be provided component owner delivery unit and also will be published on the component owner website.
Links to tutorials on the learning portal.</t>
  </si>
  <si>
    <t>Update of ICT governance in public administration</t>
  </si>
  <si>
    <t>The following actions shall be implemented:
•	Two information systems shall be operational. These shall be the i) Communication, Coordination and Prioritisation Platform; and ii) an ICT Long-Term Management System.
•	A report on the activities, including the methodologies, analytical documents, action plans, consultations and supervisions supported through this measure, shall be available online. The report shall identify instances of process optimisation and include at least lessons learned, including good practices and prominent failures.</t>
  </si>
  <si>
    <t>Two links to Information systems.
Acceptance protocols of Communication, Coordination and Prioritisation Platform and ICT Long-Term Management System.
A report on the activities, including the methodologies, analytical documents, action plans, consultations and supervisions supported through this measure, will be published on the platform.</t>
  </si>
  <si>
    <t>27 - 1.7  DIGITAL TRANSFORMATION OF PUBLIC ADMINISTRATION- 1.7.3 Creation of a public administration contact centre</t>
  </si>
  <si>
    <t>Public administration contact centre operational</t>
  </si>
  <si>
    <t>Contact centre operational and available to clients</t>
  </si>
  <si>
    <t>internal documents of the Contact Centre</t>
  </si>
  <si>
    <t>The public administration contact centre shall be providing services to the public. It shall be fully operational and shall be able to provide information, advice, as well as support with the electronic submission of documents for at least 10 government services (“agendy”). Clients shall be able to contact the centre.
An awareness-raising campaign about the availability of the contact centre and of the tutorials defined in Investment 1 shall take place.</t>
  </si>
  <si>
    <t>Appeal against the result of the procurement through Czech Office for Competition</t>
  </si>
  <si>
    <t>Acceptance protocol of contact center technology (HW).
Document certifying 10 implemented agendas – acceptance protocol ten call scripts (SW).</t>
  </si>
  <si>
    <t>27 - 1.7 DIGITAL TRANSFORMATION OF PUBLIC ADMINISTRATION - 1.7.4 Creation of a central data infrastructure</t>
  </si>
  <si>
    <t>Central data warehouse operational</t>
  </si>
  <si>
    <t>Central data warehouse operational and providing information to users</t>
  </si>
  <si>
    <t>Building of a data warehouse containing data on the performance of selected agency information systems and their processes of at least 10 government agencies . It wil contain data about internal information systems of government, data about their usage. Creation of a team of analysts, analytical tools and BI reports.</t>
  </si>
  <si>
    <t>The central data warehouse shall be operational. It shall collect and process data on the operation of at least 10 government IT systems and the performance of at least 25 government services (“agendy”). The data on the performance of government services shall be available as open data.</t>
  </si>
  <si>
    <t>Insufficient capacity of human resources in the labour market and low budget for salaries and training.</t>
  </si>
  <si>
    <t>Checking the existence software and processes of data mining/collecting.
Checking the existence of reports of data.
Checking their content from the point of view of identified data sets managed by organizations and DIA.</t>
  </si>
  <si>
    <t>7 - 2.1 Sustainable transport - 2.1.0 Creating alternatives to energy and space-intensive road transport</t>
  </si>
  <si>
    <t>Approval of the mobility plans</t>
  </si>
  <si>
    <t>Approval of the plan by the city representative bodies</t>
  </si>
  <si>
    <t>The web address where the information of approved SUMP will be available.</t>
  </si>
  <si>
    <t>Ministry of Transport</t>
  </si>
  <si>
    <t>All statutory cities of the Czech Republic (cities with a population of over 40 000) shall have a Sustainable Urban Mobility Plan (SUMP) approved by the city representative bodies, based on the Urban and Active Mobility Concept approved by the government.</t>
  </si>
  <si>
    <t>The first version of the sustainable urban mobility plan has already been approved by these cities (some in a simplified version), the new version will contain all the required parts and will be based on the necessary analyzes (traffic modeling, surveys, etc.). The risk is the possibility of conducting surveys during a pandemic.</t>
  </si>
  <si>
    <t>Evidence of approval of documents in individual cities over 40 thousand inhabitants.</t>
  </si>
  <si>
    <t>Approval and entry into force of the new Freight Transport Concept</t>
  </si>
  <si>
    <t>Approval by the government</t>
  </si>
  <si>
    <t>The web of Ministry of Transport</t>
  </si>
  <si>
    <t>The government shall approve the new Freight Transport Concept, which will set the conditions for increasing the share of rail freight transport in the total volume of transport for the period 2024-2030. The concept will focus on supporting multimodal transport, improving freight transport services and reducing the impact of freight transport on the environment, public health and global climate change.</t>
  </si>
  <si>
    <t>The risk is the difficulty of obtaining relevant analytical data, as the current freight transport market is affected by a pandemic and it will be necessary to wait for the situation to stabilize in the coming period.</t>
  </si>
  <si>
    <t>Issuance of government resolution. Monitoring and evaluation of the freight conception.</t>
  </si>
  <si>
    <t>Approval of the transport service plans.</t>
  </si>
  <si>
    <t>Approval by the operators of public transport</t>
  </si>
  <si>
    <t>The websites of individual public transport order parties.</t>
  </si>
  <si>
    <t>All operators of public transport (state, regions and cities operating public transport) shall approve a five-year transport service plan, based on the government-approved Public Transport Concept.</t>
  </si>
  <si>
    <t>The risk is the difficulty of obtaining relevant analytical data, as the current behavior of the population in the field of mobility is affected by the pandemic and it will be necessary to wait for the situation to stabilize in the coming period.</t>
  </si>
  <si>
    <t>Proof of approval of the documents by individual public transport orderers.</t>
  </si>
  <si>
    <t>Reaching an increased modal share of public transport in CZ cities bigger than 250 000 inhabitants and in CZ cities bigger than 75 000 inhabitants</t>
  </si>
  <si>
    <t>% (modal share of public transport)</t>
  </si>
  <si>
    <t>40 % in cities bigger than 250 000 inhabitants / 28 % in cities bigger than 75 000 inhabitants</t>
  </si>
  <si>
    <t>45 % in cities bigger than 250 000 inhabitants / 35 % in cities bigger than 75000 inhabitants</t>
  </si>
  <si>
    <t>SUMPs of individual cities</t>
  </si>
  <si>
    <t>Individual cities in cooperation with Ministry of Transport</t>
  </si>
  <si>
    <t xml:space="preserve">Modal share of public transport in CZ cities bigger than 250 000 inhabitants and in CZ cities bigger than 75 000 inhabitants shall increase by the % clarified in the goal column. </t>
  </si>
  <si>
    <t xml:space="preserve">Achieving a change in the traffic behavior of the majority of the population </t>
  </si>
  <si>
    <t>Statistical data</t>
  </si>
  <si>
    <t>Reaching an increased modal share of cycling in CZ cities bigger than 250 000 inhabitants and in CZ cities bigger than 75 000 inhabitants</t>
  </si>
  <si>
    <t>% (modal share of cycling)</t>
  </si>
  <si>
    <t>1 % in cities bigger than 250 000 inhabitants / 5 % in cities bigger than 75 000 inhabitants</t>
  </si>
  <si>
    <t>5 % in cities bigger than 250 000 inhabitants / 10 % cities bigger than 75 000 inhabitants</t>
  </si>
  <si>
    <t>Modal share of cycling in CZ cities bigger than 250 000 inhabitants and in CZ cities bigger than 75 000 inhabitants shall increase by the % clarified in the goal column.</t>
  </si>
  <si>
    <t xml:space="preserve">achieving a change in the traffic behavior of the majority of the population </t>
  </si>
  <si>
    <t>7 - 2.1 Sustainable transport - 2.1.1 New technologies and digitisation on railway infrastructure</t>
  </si>
  <si>
    <t>Definition of the set of projects for Investment 1</t>
  </si>
  <si>
    <t>Definition of the set of projects by the Ministry of Transport</t>
  </si>
  <si>
    <t>Railway Administration
Správa železnic</t>
  </si>
  <si>
    <t>Definition of the set of projects of 41 km of lines covered by Global System for Mobile Communications – Railway (GSM-R), 20 newly installed or more reliably powered base transceiver stations (BTS) and implementation of new technologies and equipment for railway traffic management.</t>
  </si>
  <si>
    <t>Risks of project planning capacity of the beneficiary</t>
  </si>
  <si>
    <t>Accordance with the budget of State Fund for Transport Infrastructure</t>
  </si>
  <si>
    <t>Completion of two projects from a predefined set of projects.</t>
  </si>
  <si>
    <t>Number of projects</t>
  </si>
  <si>
    <t>Railway Administration 
Správa železnic</t>
  </si>
  <si>
    <t>Completion of two projects from the predefined set of projects of 41 km of lines covered by Global System for Mobile Communications – Railway (GSM-R), 20 newly installed or more reliably powered base transceiver stations (BTS) and implementation of new technologies and equipment for railway traffic management.</t>
  </si>
  <si>
    <t>Document "Declaration of the Beneficiary" (the Beneficiary reports at the project level within the set monitoring the fact that the project / part of the project is ready for the operational phase). Final handover of the work performed in accordance with the terms of the FDIDIC work contract.
Authentication tool: handover protocol</t>
  </si>
  <si>
    <t>Completion of six additional projects from a predefined set of projects.</t>
  </si>
  <si>
    <t>Completion of six additional projects (8 in total) from the predefined set of projects of 41 km of lines covered by Global System for Mobile Communications – Railway (GSM-R), 20 newly installed or more reliably powered base transceiver stations (BTS) and implementation of new technologies and equipment for railway traffic management.</t>
  </si>
  <si>
    <t>7 - 2.1 Sustainable transport - 2.1.2 Electrification of railways</t>
  </si>
  <si>
    <t>Definition of the set of projects for Investment 2</t>
  </si>
  <si>
    <t>Definition of a set of projects comprising 39,7 km of electrified lines and 4 traction feeder stations with increased power or newly built.</t>
  </si>
  <si>
    <t xml:space="preserve">Completion of two projects from a predefined set of projects </t>
  </si>
  <si>
    <t>Completion of two projects from the predefined set of projects comprising 39,7 km of electrified lines and 4 traction feeder stations with increased power or newly built.</t>
  </si>
  <si>
    <t xml:space="preserve">Completion of six additional projects from a predefined set of projects </t>
  </si>
  <si>
    <t>Completion of six additional projects (8 in total) from the predefined set of projects comprising 39,7 km of electrified lines and 4 traction feeder stations with increased power or newly built.</t>
  </si>
  <si>
    <t>7 - 2.1 Sustainable transport - 2.1.3 Improving the environment (railway infrastructure support)</t>
  </si>
  <si>
    <t>Definition of the set of projects for Investment 3</t>
  </si>
  <si>
    <t>Definition of a set of projects comprising 121,88 km of modernised lines,9 modernised railway stations with reconstructed track and safely and barrier-free accessible platforms and 35 station buildings with reduced energy intensity, increased comfort and better services for passengers.</t>
  </si>
  <si>
    <t xml:space="preserve">Completion of 26 projects from a predefined set of projects </t>
  </si>
  <si>
    <t>Completion of 26 projects from the predefined set of projects comprising 121,88 km of modernised lines, 9 modernised railway stations with reconstructed track and safely and barrier-free accessible platforms and 35 station buildings with reduced energy intensity, increased comfort and better services for passengers.</t>
  </si>
  <si>
    <t xml:space="preserve">Completion of 11 additional projects from a predefined set of projects </t>
  </si>
  <si>
    <t>Completion of 11 additional projects from the predefined set of projects comprising 121,88 km of lines modernised, operationally improved or more resistant to natural influences, 9 modernised railway stations with reconstructed track and safely and barrier-free accessible platforms and 35 station buildings with reduced energy intensity, increased comfort and better services for passengers.</t>
  </si>
  <si>
    <t>Document "Declaration of the Beneficiary" (the Beneficiary reports at the project level within the set monitoring the fact that the project / part of the project is ready for the operational phase). Final handover of the work performed in accordance with the terms of the FDIDIC work contract. Authentication tool: handover protocol</t>
  </si>
  <si>
    <t>Completion of 19 additional projects from a predefined set of projects</t>
  </si>
  <si>
    <t>Completion of 19 additional projects from the predefined set of projects comprising 121,88 km of lines modernised, operationally improved or more resistant to natural influences, 9 modernised railway stations with reconstructed track and safely and barrier-free accessible platforms and 35 station buildings with reduced energy intensity, increased comfort and better services for passengers.</t>
  </si>
  <si>
    <t>7 - 2.1 Sustainable transport - 2.1.4 Road and rail safety (railway crossings, bridges and tunnels, cycle paths and barrier-free routes)</t>
  </si>
  <si>
    <t>Completion of level crossings with an increased safety</t>
  </si>
  <si>
    <t>Number of level crossings with an increased safety</t>
  </si>
  <si>
    <t>Level crossings with an increased protection level, with newly installed or modernised flashlight warning system or mechanical safety installation.</t>
  </si>
  <si>
    <t>Completion of built cycle paths, sidewalks and barrier-free routes</t>
  </si>
  <si>
    <t>Length of built cycle paths, sidewalks, barrier-free routes - km</t>
  </si>
  <si>
    <t>State Fund for Transport Infrastructure</t>
  </si>
  <si>
    <t>Length of built cycle path / sidewalk / barrier-free routes.</t>
  </si>
  <si>
    <t>Completion of modernised railway bridges or tunnels</t>
  </si>
  <si>
    <t>Number of modernised railway artificial structures (bridges / tunnels)</t>
  </si>
  <si>
    <t>Modernised railway artificial structure for the operational phase.</t>
  </si>
  <si>
    <t>Length of built cycle path / sidewalk / barrier-free route.</t>
  </si>
  <si>
    <t>Document "Declaration of the Beneficiary" (the Beneficiary reports at the project level within the set monitoring the fact that the project / part of the project is ready for the operational phase).</t>
  </si>
  <si>
    <t>8 - 2.2 Reducing energy consumption in the public sector - 2.2.1 Improving the energy performance of state buildings</t>
  </si>
  <si>
    <t xml:space="preserve">Adoption of the model contract by the Ministry of Industry and Trade for the Energy Performance Contracting method services with a guarantee </t>
  </si>
  <si>
    <t xml:space="preserve">Publication of the model contract on the Ministry’s website </t>
  </si>
  <si>
    <t>The web of Ministry of Industry and Trade</t>
  </si>
  <si>
    <t xml:space="preserve">A model contract for the Energy Performance Contracting method services with a guarantee is adopted by the Ministry of Industry and Trade in order to promote the implementation of projects with an emphasis on maximizing the yield of energy savings compared to the funds spent.
The model contract shall be published on the Ministry’s website.  </t>
  </si>
  <si>
    <t>lack of information / conditions for practical implementation</t>
  </si>
  <si>
    <t>Publication of the document online</t>
  </si>
  <si>
    <t>Award of 75 % of all public contracts for building renovation projects achieving at least 30% primary energy savings</t>
  </si>
  <si>
    <t xml:space="preserve">Percentage </t>
  </si>
  <si>
    <t>Internal monitoring system with the information about the supported projects.</t>
  </si>
  <si>
    <t>In total at least 100 building renovation projects shall be supported under this measure. The target shall be achieved upon contracting 75% of them. Projects shall be submitted to the MIT within continuous call and evaluated based on the established criteria, following a transparent selection procedure.
Only projects that achieve, on average, a reduction in primary energy consumption of at least 30 % or a reduction in CO2 emissions of 30 % shall be chosen for implementation. The 75 % target refers to projects with a grant agreement signed. Investments into boiler replacements including those with natural gas as an energy source shall be limited to maximum 20 % of the overall allocation.</t>
  </si>
  <si>
    <t>The risks are posed by insufficient project readiness, which will delay the implementation.</t>
  </si>
  <si>
    <t>Report from the internal monitoring system providing information about the the number of contracted projects</t>
  </si>
  <si>
    <t xml:space="preserve">Reduction of energy consumption </t>
  </si>
  <si>
    <t>Energy savings in tera joules per year</t>
  </si>
  <si>
    <t>Internal monitoring system with the database including Energy Performance Certificate or other type of energy assessment</t>
  </si>
  <si>
    <t>The target shall be achieved upon reducing energy consumption in state buildings by 140 TJ/per year by 31 March 2026 as an outcome of the renovation of buildings, which shall be demonstrated through energy performance certificates. Energy consumption shall be reduced in comparison to the business-as-usual scenario (that is the absence of support under Regulation (EU) 2021/241). Amount of saved energy is to be determined by measuring and/or estimating consumption before and after implementation of an energy efficiency improvement measure, whilst ensuring normalisation for external conditions that affect energy consumption.</t>
  </si>
  <si>
    <t xml:space="preserve">Assumptions- renovation projects lead to energy savings; Risks - Delays in the implementation of renovation projects and construction works which may delay the achievement of energy savings. </t>
  </si>
  <si>
    <t>Report from the internal monitoring systém providing information about the achieved energy savings supported by the Energy Performance Certificate or other type of energy assessment.</t>
  </si>
  <si>
    <t>8 - 2.2 Reducing energy consumption in the public sector - 2.2.2 Improving the energy performance of public lighting systems</t>
  </si>
  <si>
    <t>Adoption of programme documentation by the Ministry of Industry and Trade regarding measures to renovate public lightning systems</t>
  </si>
  <si>
    <t>Publication of the programme documentation on the Ministry’s website</t>
  </si>
  <si>
    <t>Programme documentation is prepared by the Ministry of Industry and Trade and published on the Ministry’s website. It shall establish the timetable and the conditions for support of the measures to renovate public lighting systems, including the smart elements, in view of the objective of achieving at least 30% primary energy savings.</t>
  </si>
  <si>
    <t>Publication of the programming documentation online</t>
  </si>
  <si>
    <t>Award of 80 % of all public contracts for renovation of public lightning systems achieving at least 30 % primary energy savings</t>
  </si>
  <si>
    <t xml:space="preserve">Q4 </t>
  </si>
  <si>
    <t>In total at least 800 projects of renovation of public lightning systems shall be supported under this measure. The target shall be achieved upon contracting 80 % of them (namely 640) by 31 December 2024. Projects shall be evaluated and selected every year, based on the established criteria, following a transparent selection procedure.
Only projects that achieve, on average, a reduction in primary energy consumption of at least 30 % or a reduction in CO2 emissions of 30% shall be chosen for implementation. The 80 % target refers to projects with a grant agreement signed.</t>
  </si>
  <si>
    <t>Report from the internal monitoring systém providing information about the the number of contracted projects</t>
  </si>
  <si>
    <t>Internal monitoring systém with the database including Energy Performance Certificate or other type of energy assessment</t>
  </si>
  <si>
    <t xml:space="preserve">The target shall be achieved upon reducing energy consumption by 286 TJ/per year by 31 March 2026 as an outcome of the reconstruction of public lighting, which shall be demonstrated through energy performance certificates. Energy consumption shall be reduced in comparison to the business-as-usual scenario (that is the absence of support under Regulation (EU) 2021/241). Amount of saved energy is to be determined by measuring and/or estimating consumption before and after implementation of an energy efficiency improvement measure, whilst ensuring normalisation for external conditions that affect energy consumption.   </t>
  </si>
  <si>
    <t xml:space="preserve">Assumptions- public lighting reconstruction projects lead to energy savings; Risks - Delays in the implementation of renovation projects and construction works which may delay the achievement of energy savings. </t>
  </si>
  <si>
    <t>Report from the internal monitoring systém providing information about the achieved energy savings supported by the Energy Performance Certificate or other type of energy assessment..</t>
  </si>
  <si>
    <t>8 - 2.2 Reducing energy consumption in the public sector - 2.2.3 Improving the energy performance of public buildings</t>
  </si>
  <si>
    <t>Award of 75 % of all public contracts for building renovation projects achieving at least 30 % primary energy savings</t>
  </si>
  <si>
    <t>Ministry of Environment, State Environmental Fund</t>
  </si>
  <si>
    <t xml:space="preserve">In total at least 220 building renovation projects shall be supported under this measure. The target shall be achieved upon contracting 75 % of them. Projects shall be submitted to the State Environmental Fund within continuous call and evaluated based on the established criteria, following a transparent selection procedure. 
Only projects that achieve, on average, a reduction in primary energy consumption of at least 30 % or a reduction in CO2 emissions of 30% shall be chosen for implementation. The 75 % target refers to projects with a grant agreement signed. Investments into boiler replacements including those with natural gas as an energy source shall be limited to maximum 20 % of the overall allocation. </t>
  </si>
  <si>
    <t>Reduction of energy consumption</t>
  </si>
  <si>
    <t>The target shall be achieved upon reducing energy consumption in state buildings by 410 TJ /per year by 31 March 2026, as an outcome of the renovation of buildings, which shall be demonstrated through energy performance certificates. Energy consumption shall be reduced in comparison to the business-as-usual scenario (that is the absence of support under Regulation (EU) 2021/241). Amount of saved energy is to be determined by measuring and/or estimating consumption before and after implementation of an energy efficiency improvement measure, whilst ensuring normalisation for external conditions that affect energy consumption.</t>
  </si>
  <si>
    <t>9 - 2.3 Transition to cleaner energy sources - 2.3.0.1 Modernisation of distribution of heat in district heating systems</t>
  </si>
  <si>
    <t>Assessment of decarbonisation of district heating in Czechia</t>
  </si>
  <si>
    <t>Publication of the assessment</t>
  </si>
  <si>
    <t>Internal data plus external data from relevant bodies</t>
  </si>
  <si>
    <t>Ministry of Industry and Trade plus other relevant ministries</t>
  </si>
  <si>
    <t>Assessment of the path towards decarbonisation of district heating in Czechia compliant with EU legal requirements including the requirements contained in the Guidance ‘Do no significant harm’ Technical Guidance (2021/C58/01) shall be carried out and published by the Ministry of Industry and Trade.
This assessment shall guide investments financed under this component of the Czech recovery and resilience plan as well as investment in the field of decarbonisation of district heating financed by other EU funds or national sources in full compliance with the legal requirements including on do not significant harm.</t>
  </si>
  <si>
    <t>Availability of data, potential delay in the preparation, uncertain depth of the analysis required by COM (legislative or other guidance is not availalble)</t>
  </si>
  <si>
    <t>The document will be verified internally by the relevant actors.</t>
  </si>
  <si>
    <t>9 - 2.3 Transition to cleaner energy sources - 2.3.0.2 Modernisation of distribution of heat in district heating systems</t>
  </si>
  <si>
    <t>Assessment of the trajectories of sustainable supply of biomass in Czechia</t>
  </si>
  <si>
    <t>Assessment of the trajectories of sustainable use of bioenergy and supply of biomass in Czechia and its impacts on the Land Use, Land-Use Change and Forestry sinks and biodiversity as well as impact on air quality for period 2020-2030, compliant with EU legal requirements including the requirements included in the Guidance ‘Do no significant harm’ Technical Guidance (2021/C58/01), shall be carried out and published by the Ministry of Environment in cooperation with the Ministry of Industry and Trade and the Ministry of Agriculture.
This assessment shall guide bioenergy investments financed under components 2.2, 2.3 and 2.5 of the Czech recovery and resilience plan as well as bioenergy investment in the fields of energy, transport, environment, climate change, forestry or agriculture financed by other EU funds or national sources in full compliance with the legal requirements including on do not significant harm.</t>
  </si>
  <si>
    <t>Availability of data, potential delay, uncertain depth of the analysis required by COM (legislative or other guidance is not availalble)</t>
  </si>
  <si>
    <t>9 - 2.3 Transition to cleaner energy sources - 2.3.1 Development of new photovoltaic energy sources</t>
  </si>
  <si>
    <t>Increase of installed capacity of FVE sources</t>
  </si>
  <si>
    <t>MWp</t>
  </si>
  <si>
    <t>It is based on historical costs, especially using the OPPIK with partial adjustments that reflect partial changes in conditions.</t>
  </si>
  <si>
    <t>New capacity of photovoltaic energy sources of 270 MWp shall be installed and put into operation.</t>
  </si>
  <si>
    <t>It is based on historical values ​​with a certain correction reflecting in part different conditions. Certain assumptions have been made about the share of accumulation projects, which are based on historical data but which may differ in some ways (see more detailed information in seperate document).</t>
  </si>
  <si>
    <t>It will be set as an indicator in the conditions for receiving of public funding. Individual projects will be required to report contribution of the project with regards to this indicator.</t>
  </si>
  <si>
    <t>9 - 2.3 Transition to cleaner energy sources - 2.3.2 Modernisation of distribution of heat in district heating systems</t>
  </si>
  <si>
    <t>Plan for investment in heat/power generation facilities</t>
  </si>
  <si>
    <t>Submission to the Commission</t>
  </si>
  <si>
    <t>In accordance with the ‘Do no significant harm’ Technical Guidance (2021/C58/01), Czechia shall provide, before the network investment is completed, a concrete plan for investment in heat/power generation facilities compliant with the Guidance ‘Do no significant harm’ Technical Guidance (2021/C58/01), in particular the criteria for natural gas-based heat and power set out in Annex III of the Guidance, in case natural gas shall be utilised, including through contractual obligations taken up by the Czech government to commission the relevant work.
Refurbishment of the heat and power generation facility shall start within three years of the modernisation of the network, in order to comply with the definition of ‘efficient district heating and cooling’ in Article 2(41) of the Directive 2012/27/EU (“a district heating or cooling system using at least 50 % renewable energy, 50 % waste heat, 75 % cogenerated heat or 50 % of a combination of such energy and heat”).</t>
  </si>
  <si>
    <t>Primary energy savings resulting from the modernisation of heat distribution</t>
  </si>
  <si>
    <t>Primary energy savings in gigajoules</t>
  </si>
  <si>
    <t>Primary energy savings of 245 327 GJ shall be achieved.</t>
  </si>
  <si>
    <t>It is based on historical values ​​with a certain correction reflecting in part different conditions. These are average values, for individual projects it may be different (see more detailed information in seperate document).</t>
  </si>
  <si>
    <t>10 - 2.4 Clean mobility - 2.4.1.1 Building infrastructure for public transport in the city of Prague</t>
  </si>
  <si>
    <t>Number of recharging points for the city of Prague</t>
  </si>
  <si>
    <t xml:space="preserve"> </t>
  </si>
  <si>
    <t>Programme administrators</t>
  </si>
  <si>
    <t>Ministry of Industry and Trade and relevant programme manager</t>
  </si>
  <si>
    <t xml:space="preserve">At least 52 new recharging points shall be operational for the city of Prague. </t>
  </si>
  <si>
    <t>This presupposes approval of the NPO programme and subsequent implementation programmes/approval process and absorption capacity</t>
  </si>
  <si>
    <t>Publication of the report by the programme manager</t>
  </si>
  <si>
    <t xml:space="preserve">Number of kilometre of dynamic charging road for the city of Prague </t>
  </si>
  <si>
    <t xml:space="preserve">Km of </t>
  </si>
  <si>
    <t xml:space="preserve">At least 40 km of dynamic charging road for battery trolley bus for the city of Prague shall be ready to operate. </t>
  </si>
  <si>
    <t>10 - 2.4 Clean mobility - 2.4.1.2 Building infrastructure – Recharging points for private companies</t>
  </si>
  <si>
    <t>Number of recharging points deployed for private companies</t>
  </si>
  <si>
    <t xml:space="preserve">Number of  </t>
  </si>
  <si>
    <t>At least 1500 new recharging points shall be operational</t>
  </si>
  <si>
    <t>10 - 2.4 Clean mobility - 2.4.1.3 Building infrastructure – Recharging points for residential buildings</t>
  </si>
  <si>
    <t xml:space="preserve">Number of recharging points deployed for residential buildings </t>
  </si>
  <si>
    <t>Programme New Green Savings (NGS) administrators (Ministry of Environment and State Environmental Fund)</t>
  </si>
  <si>
    <t>Ministry of Industry and Trade and programme NGS administrators (Ministry of Environment and State Environmental Fund)</t>
  </si>
  <si>
    <t xml:space="preserve">At least 2880 new recharging points shall be operational. </t>
  </si>
  <si>
    <t>This presupposes approval of the NPO programme and subsequent implementation programme NGS/approval process and absorption capacity</t>
  </si>
  <si>
    <t>Publication of the report on the NGS programme by Ministry of Environment</t>
  </si>
  <si>
    <t>10 - 2.4 Clean mobility - 2.4.2.1 Aid for purchase of vehicles – vehicles (electric, H2, bikes) for private companies</t>
  </si>
  <si>
    <t>Number of vehicles (electric, H2, bikes) for private companies</t>
  </si>
  <si>
    <t>Ministry of Transport/Vehicle Register and Programme Manager</t>
  </si>
  <si>
    <t xml:space="preserve">At least 2 670 new zero emission vehicles (2 170 battery and hydrogen electric vehicles, 500 cargo e-bikes) for business shall be purchased. </t>
  </si>
  <si>
    <t xml:space="preserve">10 - 2.4 Clean mobility - 2.4.2.2 Aid for purchase of vehicles (electric, H2) and infrastructure for municipalities, regions, state administration </t>
  </si>
  <si>
    <t>Number of vehicles (electric, H2) for municipalities, regions, state administration</t>
  </si>
  <si>
    <t>Ministry of Industry and Trade and relevant programme manager (Ministry of Environment and State Environmental Fund)</t>
  </si>
  <si>
    <t xml:space="preserve">At least 1 485 new zero emission vehicles (electric, H2) for municipalities, regions, state administration shall be purchased. </t>
  </si>
  <si>
    <t>10 - 2.4 Clean mobility - 2.4.2.2 Aid for purchase of vehicles (electric, H2) and infrastructure for municipalities, regions, state administration and other public entities</t>
  </si>
  <si>
    <t>Number of charging stations for municipalities, regions, state administration and other public entities</t>
  </si>
  <si>
    <t xml:space="preserve">Number of </t>
  </si>
  <si>
    <t xml:space="preserve">At least 200 new charging stations for municipalities, regions, state administration and other public entities and organisations shall be operational. </t>
  </si>
  <si>
    <t>10 - 2.4 Clean mobility - 2.4.2.3 Aid for purchase of vehicles (battery trolleybuses and low-floor tramways) for public transport in the city of Prague</t>
  </si>
  <si>
    <t xml:space="preserve">Number of vehicles (battery trolleybuses and low-floor trams) for public transport in the city of Prague </t>
  </si>
  <si>
    <t>Ministry of Transport and Programme Manager</t>
  </si>
  <si>
    <t>At least 40 new zero emission vehicles (20 battery trolleybuses and 20 low-floor trams) for public transport in the city of Prague shall be operational.</t>
  </si>
  <si>
    <t>11 - 2.5 Building renovation and air protection - 2.5.0.1 Renovation wave in the household sector</t>
  </si>
  <si>
    <t>Consultation and training services for renovation wave in the household sector and timetable for implementing measures included in air quality plans</t>
  </si>
  <si>
    <t>Entry into operation of consultation and training services and submission to the Commission of timetable for implementing measures included in air quality plans</t>
  </si>
  <si>
    <t xml:space="preserve">registration system on the course of implementation, data from Ministry of industry and Trade reporting the course of implementation 2.5.3 </t>
  </si>
  <si>
    <t>The Ministry of the Environment, together with the SEF, on the basis of an Agreement on the delegation of certain powers and law 388/1991 establishing State Environmental Fund</t>
  </si>
  <si>
    <t xml:space="preserve">A two-stage pre-project preparation shall be introduced for households. 
The energy consultation centres of the National Network of Local Action Groups shall be integrated in the network of local energy agencies, an energy advisory system composed of the Energy Consultation and Information Centres and individual Local Action Groups. 
The focus of the State programme for supporting energy savings (EFEKT) shall be expanded to cover the demand for training and retraining of workers deploying green construction, green technologies or materials, and enhancing the quality preparation and implementation of energy-saving projects. 
The existing system of environmental education and awareness-raising targeted at children and young people shall be extended to the entire general public and shall have a new focus on energy saving, use of renewable energy sources, climate change and adaptation to climate change. 
A timetable for the implementation of measures included in the approved air quality plans focused on the agglomerations with the highest levels of exceedances shall be elaborated and their implementation shall start by 30 June 2022. </t>
  </si>
  <si>
    <t>This assumes the completion of target 130 together with 126 on time; Risk -slowdown in project implementation caused by another possible wave of the covid pandemic and a lack of funding</t>
  </si>
  <si>
    <t>IS reporting on the course of program implementation, number of applications and achieved effects, Implementation reports</t>
  </si>
  <si>
    <t>11 - 2.5 Building renovation and air protection - 2.5.0.2 Support for pre-project preparation and support of community energy projects</t>
  </si>
  <si>
    <t>Advisory services on energy communities</t>
  </si>
  <si>
    <t>Number of energy communities supported</t>
  </si>
  <si>
    <t>registration system on the course of implementation</t>
  </si>
  <si>
    <t>Advisory services on the installation of new renewable energy sources in a way as to eliminate obstacles to their future integration in the wider energy community, smaller common multi-home energy storage sites, the creation of energy communities within individual multi-family buildings and other investment measures linked to energy communities shall be introduced in each region of Czechia by the regional office of the State Environment Fund. 
The establishment of 40 energy communities as well as awareness-raising and education focused on developing energy communities shall be supported by advisory services of the State Environment Fund.</t>
  </si>
  <si>
    <t>This assumes successful completion of the deployment of energy communities in CZ legislation and sufficient demand of such solutions;  Risk -slowdown in project implementation caused by another possible wave of the covid pandemic and a lack of funding</t>
  </si>
  <si>
    <t>11 - 2.5 Building renovation and air protection - 2.5.1 Renovation and revitalisation of buildings for energy savings</t>
  </si>
  <si>
    <t xml:space="preserve">Projects contracted for reduction of energy consumption </t>
  </si>
  <si>
    <t>Energy savings in terra joules per year</t>
  </si>
  <si>
    <t>IS exports on the course of program implementation, based on the fulfillment of program conditions</t>
  </si>
  <si>
    <r>
      <rPr>
        <sz val="11"/>
        <color rgb="FF006100"/>
        <rFont val="Calibri"/>
        <scheme val="minor"/>
      </rPr>
      <t xml:space="preserve">Projects for reduction of energy consumption by 1 200 TJ/year shall be contracted by the State Environment Fund </t>
    </r>
    <r>
      <rPr>
        <sz val="11"/>
        <color rgb="FFFF0000"/>
        <rFont val="Calibri"/>
        <scheme val="minor"/>
      </rPr>
      <t xml:space="preserve">as of February 2020
</t>
    </r>
    <r>
      <rPr>
        <sz val="11"/>
        <color rgb="FF006100"/>
        <rFont val="Calibri"/>
        <scheme val="minor"/>
      </rPr>
      <t xml:space="preserve">Only projects that, on average, achieve a reduction in primary energy consumption of at least 30 % shall be chosen for implementation. Investments into gas-condensing boiler replacements shall be limited to maximum 20 % of the overall allocation of measure 2.5.1. </t>
    </r>
  </si>
  <si>
    <t>Assumptions are described in the table with cost and DNSH assesment. Risk -slowdown in project implementation caused by another possible wave of the covid pandemic and a lack of funding</t>
  </si>
  <si>
    <t>Verification mechanism mentioned in Operational Arrangement.</t>
  </si>
  <si>
    <t>Reduction of energy consumption and reduction of CO2 emissions</t>
  </si>
  <si>
    <t>Energy consumption and CO2 emissions shall be reduced by 1 900 TJ/year and by 100 kt/year, respectively by 31 December 2025, which shall be demonstrated through energy performance certificates.
Only projects that, on average, achieve a reduction in primary energy consumption of at least 30 % shall be chosen for implementation. Investments into gas-condensing boiler replacements shall be limited to maximum 20 % of the overall allocation of measure 2.5.1.</t>
  </si>
  <si>
    <t>Assumptions are described in the table with cost and DNSH assesment. Risk - the slowdown in project implementation caused by another possible wave of the covid pandemic and a lack of funding</t>
  </si>
  <si>
    <t>11 - 2.5 Building renovation and air protection - 2.5.2 Replacement of stationary sources of pollution in households with renewable energy sources</t>
  </si>
  <si>
    <t xml:space="preserve">Projects contracted for reduction of energy consumption and reduction of CO2 emissions </t>
  </si>
  <si>
    <r>
      <rPr>
        <sz val="11"/>
        <color rgb="FF006100"/>
        <rFont val="Calibri"/>
        <scheme val="minor"/>
      </rPr>
      <t>Projects for reduction of energy consumption and CO2 emissions by 720 TJ/year and by 100 kt/year, respectively, shall be contracted by the State Environment Fund</t>
    </r>
    <r>
      <rPr>
        <strike/>
        <sz val="11"/>
        <color rgb="FFFF0000"/>
        <rFont val="Calibri"/>
        <scheme val="minor"/>
      </rPr>
      <t xml:space="preserve"> by 30 September 2021.
</t>
    </r>
    <r>
      <rPr>
        <sz val="11"/>
        <color rgb="FF006100"/>
        <rFont val="Calibri"/>
        <scheme val="minor"/>
      </rPr>
      <t>As regards biomass, at least 80 % greenhouse gas (GHG) emission savings shall be achieved from the use of biomass in relation to the GHG saving methodology and the relative fossil fuel comparator set out in Annex VI to Directive (EU) 2018/2001.</t>
    </r>
  </si>
  <si>
    <t>Assumptions are described in the table with cost and DNSH assesment. Risk -slowdown in project implementation caused by another possible wave of the covid pandemic and a lack of funding,  insufficient quantity of products meeting the required market conditions (boilers)</t>
  </si>
  <si>
    <t>Reduction of energy consumption and CO2 emissions (35% implemented)</t>
  </si>
  <si>
    <t xml:space="preserve">Energy savings in terra joules per year </t>
  </si>
  <si>
    <t>Energy consumption and CO2 emissions shall be reduced by 1 500 TJ/year and 170 kt/year, respectively, by 30 September 2023, which shall be demonstrated through energy performance certificates.
As regards biomass, at least 80 % greenhouse gas (GHG) emission savings shall be achieved from the use of biomass in relation to the GHG saving methodology and the relative fossil fuel comparator set out in Annex VI to Directive (EU) 2018/2001.</t>
  </si>
  <si>
    <t>Energy consumption and CO2 emissions shall be reduced by 4500 TJ/year and by 500 kt/year, respectively, by 31 December 2025, which shall be demonstrated through energy performance certificates.
Energy consumption and CO2 emissions shall be reduced by 430 TJ/year and by 69 kt/year, respectively, through the support of socially disadvantaged groups of the population by 31 December 2025. Reductions shall be demonstrated through energy performance certificates.
As regards biomass, at least 80 % greenhouse gas (GHG) emission savings shall be achieved from the use of biomass in relation to the GHG saving methodology and the relative fossil fuel comparator set out in Annex VI to Directive (EU) 2018/2001.</t>
  </si>
  <si>
    <t>11 - 2.5 Building renovation and air protection - 2.5.3 Support for pre-project preparation and awareness raising, education, training and information in the field of energy saving and reduction of emissions of greenhouse gases and other air pollutants</t>
  </si>
  <si>
    <t>Pre-project preparation projects, studies, trainings and community energy projects</t>
  </si>
  <si>
    <t>The Ministry of the Environment, together with the SEF, on the basis of an Agreement on the delegation of certain powers and law 388/1991 establishing State Environmental Fund, Ministry of Industry and Trade</t>
  </si>
  <si>
    <t>4 890 projects, including 40 community energy project preparation projects, 3 600 project preparation studies for family houses, 1 200 project preparation studies for apartment buildings and 50 projects of Energy Consultation and Information Centres, shall be completed.</t>
  </si>
  <si>
    <t xml:space="preserve">Assumptions are described in the table with cost and DNSH assesment. Risk - slowdown in project implementation caused by another possible wave of the covid pandemic and a lack of funding,  insufficient staff capacity
</t>
  </si>
  <si>
    <t>reporting of the registration system on the course of implementation</t>
  </si>
  <si>
    <t>12 - 2.6 Nature protection and adaptation to climate change - 2.6.1 Flood protection</t>
  </si>
  <si>
    <t>Notification of award of flood protection contracts</t>
  </si>
  <si>
    <t>Notification of awarded projects and contracted tenderers by [name of managing authority]</t>
  </si>
  <si>
    <t>Ministry of Agriculture</t>
  </si>
  <si>
    <t>Ministry of Agriculture, Min. of Enviroment</t>
  </si>
  <si>
    <t xml:space="preserve">Notification of awarded flood protection projects (total number of projects: 40). For each project, full compliance with the requirements of the Water Framework Directive shall be ensured and demonstrated before the commencement of any construction works. </t>
  </si>
  <si>
    <t>This presupposes approval of the NPO programme and subsequent implementation programmes, project preparation, selection procedure/approval process and absorption capacity</t>
  </si>
  <si>
    <t>Annual reports and outputs from the IS</t>
  </si>
  <si>
    <t>T1: Completion of 15 projects aiming at establishing resilient flood protection.</t>
  </si>
  <si>
    <t>Ministry of Agriculture/Min. of Enviroment</t>
  </si>
  <si>
    <t>First completion report by independent engineer for 15 listed projects. In line with the National Action plan for Climate Change Adaptation and State Policy of the Environment in the Czech Republic 2030 with a view to 2050, nature-based solutions shall be given a preference, while constructing and/or refurbishing of artificial concrete-based flood protection infrastructure shall be avoided as much as possible.
The listed projects shall be implemented only once permits are granted by the relevant water authority based on an environmental impact assessment, where this is required in accordance with Directive 2011/92/EU, and relevant assessments in the context of Directive 2000/60/EC. These permits shall assess all potential impacts on the status of water bodies within the same river basin and on protected habitats and species directly dependent on water, considering in particular migration corridors, free-flowing rivers or ecosystems close to undisturbed conditions, as well as current pressures related to water abstraction. The impact assessment shall establish that the project (i) does not significantly or irreversibly impact affected water bodies, nor prevent the specific water body to which it relates nor other water bodies in the same river basin to achieve good status or potential, and (ii) does not significantly negatively impact on protected habitats and species directly dependent on water. Projects shall contribute to the achievement of good ecological status or potential of the water bodies concerned in accordance with the requirements of the Water Framework Directive 2000/60/EC. 
Similarly, all the necessary results and conditions from the Environmental Impact Assessment  completed in accordance with Directive 2011/92/EU, shall be respected (in particular stakeholders’ consultation) as well as relevant assessments under the Habitats Directive, as included in the conditions stipulated by the nature protection authorities. 
Regarding the projects aiming at reconstruction or modernization of dams: the project’s design shall incorporate the necessary results and conditions from the Environmental Impact Assessment, which shall be completed in accordance with Directive 2011/92/EU as well as relevant assessments in the context of Directive 2000/60/EC, including the implementation of required mitigation measures, ensuring compliance with the DNSH Technical Guidance (2021/C58/01). Any measures identified in the framework of the EIA and the assessment under Directive 2000/60/EC as necessary to ensure compliance with the DNSH principle shall be integrated into the project and strictly complied with at the stages of construction, operation and decommissioning of the infrastructure. The completion report shall confirm the full respect of the outcome of the EIA including the implementation of required mitigation measures, ensuring compliance with the DNSH Technical Guidance (2021/C58/01). A risk analysis of the project shall be conducted. This risk analysis shall also address future climatic conditions. Any reconstruction or modernization shall not lead to an increase of the dam capacity</t>
  </si>
  <si>
    <t>T2: Completion of additional 23 projects aiming at establishing resilient flood protection.</t>
  </si>
  <si>
    <t xml:space="preserve">Number of projects </t>
  </si>
  <si>
    <t>Second completion report by an independent engineer for an additional 23 listed projects. In line with the National Action plan for Climate Change Adaptation and State Policy of the Environment in the Czech Republic 2030 with a view to 2050, nature-based solutions shall be given a preference, while constructing and/or refurbishing of artificial concrete-based flood protection infrastructure shall be avoided as much as possible.
The listed projects shall be implemented only once permits are granted by the relevant water authority based on an environmental impact assessment, where required in accordance with Directive 2011/92/EU, and relevant assessments in the context of Directive 2000/60/EC. These permits shall assess all potential impacts on the status of water bodies within the same river basin and on protected habitats and species directly dependent on water, considering in particular migration corridors, free-flowing rivers or ecosystems close to undisturbed conditions, as well as current pressures related to water abstraction The impact assessment shall establish that the project (i) does not significantly or irreversibly impact affected water bodies, nor prevent the specific water body to which it relates nor other water bodies in the same river basin to achieve good status or potential, and (ii) does not significantly negatively impact on protected habitats and species directly dependent on water. Projects shall contribute to the achievement of good ecological status or potential of the water bodies concerned in accordance with the requirements of the Water Framework Directive 2000/60/EC
Similarly, all the necessary results and conditions from the Environmental Impact Assessment, completed in accordance with Directive 2011/92/EU shall be respected (in particular stakeholders’ consultation) as well as relevant assessments under the Habitats Directive, as included in the conditions stipulated by the nature protection authorities. 
Regarding the projects aiming at reconstruction or modernization of dams: the project’s design shall incorporate the necessary results and conditions from the Environmental Impact Assessment, which shall be completed in accordance with Directive 2011/92/EU as well as relevant assessments in the context of Directive 2000/60/EC, including the implementation of required mitigation measures, ensuring compliance with the DNSH Technical Guidance (2021/C58/01). Any measures identified in the framework of the EIA and the assessment under Directive 2000/60/EC as necessary to ensure compliance with the DNSH principle shall be integrated into the project and strictly complied with at the stages of construction, operation and decommissioning of the infrastructure. The completion report shall confirm the full respect of the outcome of the EIA including the implementation of required mitigation measures, ensuring compliance with the DNSH Technical Guidance (2021/C58/01). A risk analysis of the project shall be conducted. This risk analysis shall also address future climatic conditions. Any reconstruction or modernization shall not lead to an increase of the dam capacity</t>
  </si>
  <si>
    <t>12 - 2.6 Nature protection and adaptation to climate change - 2.6.2 Small watercourses and water reservoirs</t>
  </si>
  <si>
    <t>Submission by the Ministry of Agriculture of the list of projects to be supported under investment 2</t>
  </si>
  <si>
    <t xml:space="preserve">Submission of the list of projects to be supported under investment 2 </t>
  </si>
  <si>
    <t xml:space="preserve">The Ministry of Agriculture shall submit to the Commission a database including identification of the projects, a short description and timeline for completion. The projects shall consist of construction and reconstruction of small water reservoirs throughout the Czech Republic. The projects’ designs shall incorporate the necessary results and conditions from the Environmental Impact Assessment, which shall be completed in accordance with Directive 2011/92/EU as well as relevant assessments in the context of Directive 2000/60/EC and Council Directive 92/43/EE. </t>
  </si>
  <si>
    <t xml:space="preserve">T1: Completion of 50% of the small watercourses and water reservoirs projects </t>
  </si>
  <si>
    <t xml:space="preserve">Completion report by an independent engineer for 50% of the projects. In line with the National Action plan for Climate Change Adaptation and State Policy of the Environment in the Czech Republic 2030 with a view to 2050, nature-based solutions shall be given a preference, while constructing and/or refurbishing of artificial concrete-based flood protection infrastructure shall be avoided as much as possible.
The projects shall be implemented only once permits are granted by the relevant water authority based on an environmental impact assessment and relevant assessments in the context of Directive 2000/60/EC. These permits shall assess all potential impacts on the status of water bodies within the same river basin and on protected habitats and species directly dependent on water, considering in particular migration corridors, free-flowing rivers or ecosystems close to undisturbed conditions, as well as current pressures related to water abstraction The impact assessment shall establish that the project (i) does not significantly or irreversibly impact affected water bodies, nor prevent the specific water body to which it relates nor other water bodies in the same river basin to achieve good status or potential, and (ii) does not significantly negatively impact on protected habitats and species directly dependent on water. Good ecological status/potential of the relevant water bodies in accordance with the requirements of the Water Framework Directive 2000/60/EC has been achieved and evidenced by latest relevant supporting data.
Similarly, all the necessary results and conditions from the Environmental Impact Assessment, which shall be completed in accordance with Directive 2011/92/EU shall be respected (in particular stakeholders’ consultation) as well as relevant assessments under the Habitats Directive as included in the conditions stipulated by the nature protection authorities. 
 In case water reservoirs are intended for irrigation, any expansion of existing irrigation system (including through increased use of water, i.e. not only physical expansion), even via more efficient methods, is not supported where concerned water bodies (surface or ground waters) are, or projected (in the context of intensifying climate change) to be in less than good status or potential. </t>
  </si>
  <si>
    <t xml:space="preserve">T2: Completion of 50% additional small watercourses and water reservoirs </t>
  </si>
  <si>
    <t xml:space="preserve">Completion report by an independent engineer certified by the Ministry of Agriculture for the remaining 50% of the projects. In line with the National Action plan for Climate Change Adaptation and State Policy of the Environment in the Czech Republic 2030 with a view to 2050, nature-based solutions shall be given a preference, while constructing and/or refurbishing of artificial concrete-based flood protection infrastructure shall be avoided as much as possible.
The projects shall be implemented only once permits are granted by the relevant water authority based on an environmental impact assessment and relevant assessments in the context of Directive 2000/60/EC. These permits shall assess all potential impacts on the status of water bodies within the same river basin and on protected habitats and species directly dependent on water, considering in particular migration corridors, free-flowing rivers or ecosystems close to undisturbed conditions, as well as current pressures related to water abstraction The impact assessment shall establish that the project (i) does not significantly or irreversibly impact affected water bodies, nor prevent the specific water body to which it relates nor other water bodies in the same river basin to achieve good status or potential, and (ii) does not significantly negatively impact on protected habitats and species directly dependent on water.  Projects shall contribute to the achievement of good ecological status or potential of the water bodies concerned in accordance with the requirements of the Water Framework Directive 2000/60/EC
Similarly, all the necessary results and conditions from the Environmental Impact Assessment, completed in accordance with Directive 2011/92/EU shall be respected (in particular stakeholders’ consultation) as well as relevant assessments under the Habitats Directive, as included in the conditions stipulated by the nature protection authorities. 
In case water reservoirs are intended for irrigation, any expansion of existing irrigation system (including through increased use of water, i.e. not only physical expansion), even via more efficient methods, is not supported where concerned water bodies (surface or ground waters) are, or projected (in the context of intensifying climate change) to be in less than good status or potential. </t>
  </si>
  <si>
    <t>12 - 2.6 Nature protection and adaptation to climate change - 2.6.4 Land consolidation</t>
  </si>
  <si>
    <t>Completion of green infrastructure projects promoting biodiversity including bio centres, bio corridors and planting of locally typical greenery in the agriculture landscape (in ha of land served by the investment).</t>
  </si>
  <si>
    <t>Hectares of green infrastructure projects</t>
  </si>
  <si>
    <t>Informational System of The State Land Office</t>
  </si>
  <si>
    <t>The State Land Office</t>
  </si>
  <si>
    <t xml:space="preserve">At least 90ha of green infrastructure projects shall be completed. These projects shall be based on an assessment of water retention in the landscape by the local authority of the State administration for environmental protection and shall be in line with the National Action Plan for Climate Change Adaptation and the Strategy of Biodiversity Protection of the Czech Republic, River Basin Management Plans and Floods Risk Management Plans.  </t>
  </si>
  <si>
    <t>The prerequisite is the approval of the NPO program and subsequent implementation programs / approval process and absorption capacity.</t>
  </si>
  <si>
    <t>Annual reports and outputs from the IS (verifiable documents such as Contract of work, Occupancy Permit, Invoice)</t>
  </si>
  <si>
    <t>12 - 2.6 Nature protection and adaptation to climate change - 2.6.4 Land Consolidation</t>
  </si>
  <si>
    <t xml:space="preserve">Completion of environmental protection activities and adaptation to climate change (in ha of land served by the investment). </t>
  </si>
  <si>
    <t>Hectares of land</t>
  </si>
  <si>
    <t xml:space="preserve">At least 150ha of environmental protection activities and adaptation to climate change projects are completed. These activities shall focus primarily on the protection of soil and water, both quantity and quality. Individual projects shall implement anti-erosion actions in the landscape (ditches, overhangs, borders, grass strips and other retardation elements) to eliminate the adverse effects, especially of torrential rains. These actions, which help retain water in the landscape, mainly from the increasingly frequent torrential rainfall, shall support the infiltration of water into the underground, decrease water evaporation in the agricultural landscape and shall provide support for a small water cycle, reduce water pollution and soil removal. Investments in infrastructure (like local roads) shall be excluded. </t>
  </si>
  <si>
    <t>12 - 2.6 Nature protection and adaptation to climate change - 2.6.5 Building forests resilient to climate change</t>
  </si>
  <si>
    <t>Amendment to the ministerial decree on forest management planning (amendment to Decree No. 84/1996 Coll. on forest management planning)</t>
  </si>
  <si>
    <t xml:space="preserve">Entry into force of the Amendment to ministerial decree on forest management planning (amendment to Decree No. 84/1996 Coll. on forest management planning) </t>
  </si>
  <si>
    <t>Report on the state of forests and forest management in the Czech Republic in a given year</t>
  </si>
  <si>
    <t>Amendment to the ministerial decree on forest management planning, which shall specifically pave the way for multigenerational, multispecies and resilient forests shall be adopted. The amendment to Forest Management Decree shall aim at the creation of genuine multigenerational forest, introduce innovative methods of forest managements planning for the forests with rich age structure. The Decree shall assure that the tree species composition of newly planted forests will be close-to-nature composition with significant increase of broadleaved species (so-called "recommended composition" by the research).</t>
  </si>
  <si>
    <t>Report on the state of forests and forestry in the Czech Republic in the current year</t>
  </si>
  <si>
    <t xml:space="preserve">T1: Reforestation of 12000 ha of areas by ameliorative and stabilising tree species </t>
  </si>
  <si>
    <t xml:space="preserve">Hectares of reforestation </t>
  </si>
  <si>
    <t xml:space="preserve">Completion report by an independent body for 12000 ha reforestation projects.  The reforestation shalll aim to ensure multigenerational, multispecies forest with regard to spatial composition which are managed according to a continuous cover forestry approach. Even-aged monospecific forests shall be replaced by more biodiverse ecosystems, restricting the use of clear-cutting to cases where it is needed to ensure forest health and effective regeneration, and limiting the size of the clear cut area as much as possible.  
Native tree species shall be used, unless it can be demonstrated that they are no longer adapted to projected climatic and pedo-hydrological conditions. Also, admixtures of not more than 25% of Douglas fir in mixed stands shall be accepted 
•    where allowed by national legislation  
•    excluding Natura 2000 and other protected areas 
•    and if the suitability of Douglas fir for the projected climatic conditions of the site of reforestation can be demonstrated. </t>
  </si>
  <si>
    <t xml:space="preserve">T2: Reforestation of additional 24000ha of areas by ameliorative and stabilising tree species </t>
  </si>
  <si>
    <t>Report on the state of forests and forest management in the Czech Republic in the current year</t>
  </si>
  <si>
    <t>Completion report by an independent body for an additional 24000ha. The reforestation shalld aim to ensure multigenerational, multispecies forest with regard to spatial composition which are managed according to a continuous cover forestry approach. Even-aged monospecific forests shall be replaced by more biodiverse ecosystems, restricting the use of clear-cutting to cases where it is needed to ensure forest health and effective regeneration, and limiting the size of the clear cut area as much as possible.  
Native tree species shall be used, unless it can be demonstrated that they are no longer adapted to projected climatic and pedo-hydrological conditions. Also, admixtures of not more than 25% of Douglas fir in mixed stands shall be accepted 
•    where allowed by national legislation  
•    excluding Natura 2000 and other protected areas 
•    and if the suitability of Douglas fir for the projected climatic conditions of the site of reforestation can be demonstrated.</t>
  </si>
  <si>
    <t>12 - 2.6 Nature protection and adaptation to climate change - 2.6.6 Water retention in forest</t>
  </si>
  <si>
    <t>T1: Completion of 40 projects of torrent control (small scale wooden and natural stone dams) to slow down surface runoff and water retention projects in forests (retention and small reservoirs).</t>
  </si>
  <si>
    <t>ISND (National Subsidies Information System)</t>
  </si>
  <si>
    <t>Completion report by an independent body for 40 projects. The projects shall be nature-based solutions (in line with the National Action Plan for Climate Change Adaptation as well as the National Policy of the Czech Republic to combat droughts). The projects’ designs shall incorporate the necessary results and conditions from the Environmental Impact Assessment, which shall be completed in accordance with Directive 2011/92/EU as well as relevant assessments in the context of Directive 2000/60/EC and Council Directive 92/43/EE.</t>
  </si>
  <si>
    <t>T2: Completion of 20 additional projects of torrent control (small scale wooden and natural stone dams) to slow down surface runoff and water retention projects in forests (retention and small reservoirs).</t>
  </si>
  <si>
    <t xml:space="preserve">Completion report by an independent body certified for 20 additional projects. The projects shall be nature-based solutions (in line with the National Action Plan for Climate Change Adaptation as well as the National Policy of the Czech Republic to combat droughts). The projects’ designs shall incorporate the necessary results and conditions from the Environmental Impact Assessment, which shall be completed in accordance with Directive 2011/92/EU as well as relevant assessments in the context of Directive 2000/60/EC and Council Directive 92/43/EE. </t>
  </si>
  <si>
    <t>13 - 2.7 Circular economy, recycling and industrial water - 2.7.1 Implementation of new legislation on waste management in the Czech Republic</t>
  </si>
  <si>
    <t>Entry into force of the implementing decisions following the legislation on waste management prepared by the Ministry of Environment</t>
  </si>
  <si>
    <t xml:space="preserve">Provision in the implementing decisions indicating the entry into force of the respective implementing decisions </t>
  </si>
  <si>
    <t>New legislation on waste management in the Czech Republic is published in the Collection of Laws of the Czech Republic.</t>
  </si>
  <si>
    <t>Ministry of the Environment</t>
  </si>
  <si>
    <t>These implementing decisions shall include the Decree on the waste catalogue No 8/2021 Coll., the Decree on the handling of packaging No. 30/2021 Coll., the Decree on the details of waste management, the Decree on by-products and waste transfer waste (asphalt decree), the Decree on the details of the handling of end-of-life vehicles, and the Decree on the details of handling of end-of-life products (tires, electrical, batteries).</t>
  </si>
  <si>
    <t>The new legislation on waste management in the Czech Republic has been in force since 1.1.2021. The expected completion and adoption of the implementing provisions is Q3 2023</t>
  </si>
  <si>
    <t>Published new legislation on waste management in the Czech Republic and implementig provisions in the Collection of Laws of the Czech Republic</t>
  </si>
  <si>
    <t>Entry into force of a national and regional waste management plan</t>
  </si>
  <si>
    <t xml:space="preserve">Provision in the law indicating the entry into force of a national and regional waste management plan </t>
  </si>
  <si>
    <t>Database of the Czech Republic’s strategic documents</t>
  </si>
  <si>
    <t>Providing a new national and regional waste management plan, aimed at improving the environmentally sound preparation for the re-use, recycling, recovery and disposal of waste.</t>
  </si>
  <si>
    <t>The expected completion and adopting a national and regional waste management plan  is Q4 2023;delays in the processing and approval of national and regional waste management plan may be a risk</t>
  </si>
  <si>
    <t>Publication of a national and regional waste management plan  in database of the Czech Republic’s strategic documents</t>
  </si>
  <si>
    <t>13 - 2.7 Circular economy, recycling and industrial water - 2.7.2 Finalisation and implementation of the circular Czechia strategy 2040</t>
  </si>
  <si>
    <t>Completion and adoption of the circular Czechia strategy 2040 by the Ministry of Environment</t>
  </si>
  <si>
    <t>Publication of the circular Czechia strategy 2040 in the database of the Czech Republic’s strategic documents</t>
  </si>
  <si>
    <t xml:space="preserve">Completion and adoption of the Circular Czechia 2040 strategy. The strategy shall formulate the vision, global and strategic goals, priority areas and principles necessary to achieve a circular economy in the Czech Republic. </t>
  </si>
  <si>
    <t>The expected completion of the strategic framework for circular Czechia 2040 is Q4 2021;delays in the processing and approval of a document may be a risk</t>
  </si>
  <si>
    <t>Publication of a strategic framework in database of the Czech Republic’s strategic documents</t>
  </si>
  <si>
    <t>Completion of a monitoring report evaluating the state of implementation of the Circular Czechia 2040 strategy</t>
  </si>
  <si>
    <t>Publication of a monitoring report evaluating the state of implementation of the circular Czechia strategy 2040</t>
  </si>
  <si>
    <t>A monitoring report shall be completed and published by the Ministry of Environment, evaluating the development of the circular economy in Czechia and the progress made in implementing the elements of the Circular Czechia 2040 strategy.</t>
  </si>
  <si>
    <t>The expected completion of the interim monitoring report of the strategic framework for the circular Czechia 2040 is Q3 2025; Delays in processing and approving a document can be a risk</t>
  </si>
  <si>
    <t>Publication of interim monitoring report of the strategic framework for the circular Czechia 2040 in database of the Czech Republic’s strategic documents</t>
  </si>
  <si>
    <t>13 - 2.7 Circular economy, recycling and industrial water - 2.7.1.1 Building recycling infrastructure</t>
  </si>
  <si>
    <t xml:space="preserve">Award of the contracts for projects investing in recycling infrastructure by the Ministry of Environment </t>
  </si>
  <si>
    <t xml:space="preserve">Notification of the award of the contracts for projects investing in recycling infrastructure by the Ministry of Environment </t>
  </si>
  <si>
    <t>MOE/SEF</t>
  </si>
  <si>
    <t>Ministry of the Environment/SEF</t>
  </si>
  <si>
    <t>Notification of award of the contracts for projects investing in recycling infrastructure by the Ministry of Environment. 
The projects consist of  construction and modernisation of composting facilities and community composting facilities. 
The facilities supported under this investment shall ensure that at least 50 %, in terms of weight, of the processed separately collected non-hazardous waste shall be converted into secondary raw materials.
The investment shall also include support for acquisition of equipment for applying a total of at least 200.000 tonnes per year of compost (digestate or fugate) to Agricultural Land Fund (ALF) for agricultural entities, operators of composting plants and biogas stations. 
Recipients of support for acquisition of equipment shall be required to incorporate a minimum of 40 tonnes of compost per hectare over a 5-year period.</t>
  </si>
  <si>
    <t>Non-opening of the call</t>
  </si>
  <si>
    <t xml:space="preserve">Control mechanisms of the MoE/SFŽP in the administration of grants; : Publication of outcome of subsidy calls </t>
  </si>
  <si>
    <t>Completion of projects investing in recycling infrastructure</t>
  </si>
  <si>
    <t>Completion report</t>
  </si>
  <si>
    <t xml:space="preserve">Completion of the projects investing in recycling infrastructures. . 
As a result of the investment, the modernisation or construction of composting facilities shall ensure an increase of at least 70 000 tonnes/year of biodegradable municipal waste treated. </t>
  </si>
  <si>
    <t xml:space="preserve">The fulfilment of the objective of the investment presupposes that the eligible beneficiaries are sufficiently active in the submission and implementation of the projects.There is then a risk of withdrawal from the implementation of the projects or failure of the beneficiary to comply with the timetable </t>
  </si>
  <si>
    <t>Final report on the implementation of the programme; Publication of final report on the implementation of the programme</t>
  </si>
  <si>
    <t>13 - 2.7 Circular economy, recycling and industrial water - 2.7.2.1 Circular solutions in businesses</t>
  </si>
  <si>
    <t>Award of all public contracts for projects investing in circular solutions in businesses by the Ministry of Industry and Trade</t>
  </si>
  <si>
    <t xml:space="preserve">Notification of the award of all public contracts for projects investing in circular solutions in businesses by the Ministry of Industry and Trade </t>
  </si>
  <si>
    <t>Notification of the award of all public contracts for projects investing in circular solutions in businesses by the Ministry of Industry and Trade. Projects shall be selected that enhance the industrial transformation towards a low-carbon, circular and digital society, reducing the material intensity of production and the consumption of primary resources.</t>
  </si>
  <si>
    <t>Non-opening of calls</t>
  </si>
  <si>
    <t>Monitoring mechanisms of the Ministry of Industry and Trade in the administration of subsidies</t>
  </si>
  <si>
    <t>Completion of projects investing in circular solutions in businesses</t>
  </si>
  <si>
    <t>Projects shall be completed that support the development of circular solutions in industrial enterprises, increasing the use of secondary raw materials as a substitute for primary resources, reducing the material intensity of production, optimising material eco-design to facilitate recycling and re-use, implementing industrial symbiosis and encouraging the transition to a circular economy. The total budget executed for this purpose over the duration of the measure shall amount to at least EUR  39 000 000</t>
  </si>
  <si>
    <t>Non-implementation of projects</t>
  </si>
  <si>
    <t>Final report on the implementation of the programme</t>
  </si>
  <si>
    <t>13 - 2.7 Circular economy, recycling and industrial water - 2.7.2.2 Water saving in industry</t>
  </si>
  <si>
    <t>Award of all public contracts for projects to save and optimise water in the industry by the Ministry of Industry and Trade</t>
  </si>
  <si>
    <t>Notification of the award of all public contracts for projects to save and optimise water in the industry by the Ministry of Industry and Trade</t>
  </si>
  <si>
    <t>Notification of the award of all public contracts for projects to save and optimise water in the industry by the Ministry of Industry and Trade. Projects shall be selected that optimise water consumption in the production process by installing new technologies and equipment to save water, direct water recycling in water-intensive industries, reuse polluted/used operating water in other processes, optimise water use in utility plants, reduce water losses in closed circuits, or optimise the use of steam or its distribution potential.</t>
  </si>
  <si>
    <t>Completion of projects to save and optimise water in the industry</t>
  </si>
  <si>
    <t xml:space="preserve">Projects shall be completed that optimise water consumption in the production process by installing new technologies and equipment to save water, direct water recycling in water-intensive industries, reuse polluted/used operating water in other processes, optimise water use in utility plants, reduce water losses in closed circuits, or optimise the use of steam or its distribution potential. </t>
  </si>
  <si>
    <t>The achievement of the investment objective presupposes the subsidised activity of businesses in the submission and implementation of projects.There is then a risk of withdrawal from the implementation of the projects or failure of the beneficiary to comply with the timetable.</t>
  </si>
  <si>
    <t>14 - 2.8 Brownfields revitalisation - 2.8.1 Support for revitalisation of specific areas</t>
  </si>
  <si>
    <t>Entry into force of all subsidy contracts between the State Investment Fund and selected brownfield project holders</t>
  </si>
  <si>
    <t xml:space="preserve">formal approval of the program by Ministry of Finance </t>
  </si>
  <si>
    <t>Ministry of Regional Development (MoRD)/SFPI</t>
  </si>
  <si>
    <t>Entry into force of all subsidy contracts between the State Investment Fund and selected project holders for specific brownfield site regeneration (project preparation, land preparation, investment projects) following the preparation of a subsidy programme. The projects supported by the subsidy programme shall be aimed at carrying out demolition and energy-efficient construction or energy-efficient renovation. A total of at least 10 projects shall be contracted and at least 60 % of the investment provided under this measure shall be devoted to energy-efficient renovation projects.
As to the funding of demolition and energy-efficient construction, it shall be ensured that the selected projects are such that (i) new buildings shall have a Primary Energy Demand (PED) that is at least 20 % lower than the NZEB requirement; (ii) deep renovation is not possible due to technical, health/safety or fit-for-purpose reasons; (iii)  the total built-up area of new buildings cannot exceed the total built-up area of all demolished former buildings of a brownfield site, with at least 80 % of the new buildings built-up area being placed directly on the built-up area of the former demolished buildings. The conversion of valuable green areas (of high biodiversity value) shall be excluded.
Concerning the support of renovation activities, the call shall specify that at least 90% of the costs shall support energy-efficiency renovations.
The requirements of the calls for projects shall ensure that at least 70% of the construction and demolition waste generated is prepared for reuse and recycling.
The management of the call, evaluation of project applications, selection and signing of a contract with project holders as well as payments during a project realization (construction) and final control shall be entrusted to the State Investment Fund.</t>
  </si>
  <si>
    <t>Insufficient investment funds on the part of municipalities, time-demanding processes to obtain building permits, high costs of site research and remediation, lack of experience experience with multifunctional buildings.</t>
  </si>
  <si>
    <t>Approved programme documentation</t>
  </si>
  <si>
    <t>Completion of energy-efficient revitalisation projects of specific brownfields</t>
  </si>
  <si>
    <t>internal system of MoRD</t>
  </si>
  <si>
    <t>At least 10 energy-efficiency revitalisation projects of specific brownfield sites shall be completed. At least 60 % of the investment shall be devoted to energy-efficient renovation projects.</t>
  </si>
  <si>
    <t>Insufficient investment funds on the part of municipalities, time-demanding processes to obtain building permits, high costs of site research and remediation, lack of experience experience with multifunctional buildings</t>
  </si>
  <si>
    <t>Administration system documents</t>
  </si>
  <si>
    <t>14 - 2.8 Brownfields revitalisation - 2.8.2 Support for the revitalisation of areas in public ownership for non-business use</t>
  </si>
  <si>
    <t>Entry into force of all contracts between the State Investment Fund and selected brownfield project holders</t>
  </si>
  <si>
    <t>internal system of MoRD, MIT</t>
  </si>
  <si>
    <t>Ministry of Regional Development/SFPI</t>
  </si>
  <si>
    <t>Entry into force of all contracts for regeneration of publicly owned brownfields for non-business use following the preparation of a subsidy program. The projects supported by the subsidy programme shall be aimed at carrying out energy-efficient renovations or turning brownfield sites into natural carbon sinks.
Concerning the support of renovation activities, the call shall specify that at least 90 % of the costs shall support energy-efficiency renovations.
The requirements of the calls for projects shall ensure that at least 70% of the construction and demolition waste generated is prepared for reuse and recycling.
Overall, at least 30 projects shall be contracted and at least 20% of the investment shall be devoted to projects aimed at turning brownfields into natural carbon sinks.</t>
  </si>
  <si>
    <t>Call documents</t>
  </si>
  <si>
    <t>Completion of energy efficient revitalisation projects of brownfields owned by municipalities and regions for non-business use</t>
  </si>
  <si>
    <t>Number of sqm of revitalised built-up area</t>
  </si>
  <si>
    <t>internal MRD system</t>
  </si>
  <si>
    <t>At least 20 % of the investment shall be devoted to projects aimed at turning brownfields sites into natural carbon sinks. Overall, at least 30 projects shall be completed and 41 000 sqm of built-up area revitalised.</t>
  </si>
  <si>
    <t>Insufficient investment funds on the part of municipalities, time-demanding processes to obtain building permits.</t>
  </si>
  <si>
    <t>14 - 2.8 Brownfields revitalisation - 2.8.3 Support for the revitalisation of areas in public ownership for business use</t>
  </si>
  <si>
    <t>Entry into force of all public contracts for the regeneration of publicly owned brownfields for business use</t>
  </si>
  <si>
    <t>Notification of the award of all public contracts by the Ministry of Industry and Trade</t>
  </si>
  <si>
    <t>Entry into force of all contracts for regeneration of publicly owned brownfields for business use following the preparation of a subsidy program. The selected projects shall be aimed at supporting demolition and energy-efficient construction or energy-efficient renovation.  
As to the funding of demolition and energy-efficient construction, it shall be ensured that the selected projects are such that (i) new buildings shall have a Primary Energy Demand (PED) that is at least 20 % lower than the NZEB requirement; (ii) deep renovation is not possible due to technical, health/safety or fit-for-purpose reasons; (iii) a maximum of 5 % new land shall be used at the place where the former building was located. This excludes the possibility of demolishing buildings in one place and constructing another building on another site instead.
Concerning the support of renovation activities, it shall be ensured that at least 90 % of the costs shall support energy-efficiency renovations.
The requirements of the calls for projects shall ensure that at least 70% of the construction and demolition waste generated is prepared for reuse and recycling.
Overall, at least 20 projects shall be contracted.</t>
  </si>
  <si>
    <t>Completion of energy efficient revitalisation projects of brownfields owned by municipalities and regions for business use</t>
  </si>
  <si>
    <t>Number of m3 of built-up space</t>
  </si>
  <si>
    <t xml:space="preserve">At least 60 % of the investment shall be devoted to energy-efficient renovation projects of buildings on brownfield sites. Overall, at least 76 000 m3 of built-up space revitalised.
</t>
  </si>
  <si>
    <t>15 - 2.9 Promotion of biodiversity and fight against drought - 2.9.0 Amendment to the Water Management Act</t>
  </si>
  <si>
    <t xml:space="preserve">Amendment to the Water Management Act (Act No. 254/2001 Coll.) aiming at a systemic approach to management of drought and water scarcity. </t>
  </si>
  <si>
    <t xml:space="preserve">Entry into force of the Amendment to the Water Management Act (Act No. 254/2001 Coll.) </t>
  </si>
  <si>
    <t>MoE/MoA</t>
  </si>
  <si>
    <t xml:space="preserve">The amendment to the Water Act defining the framework for the prevention of droughts and water scarcity by the monitoring of droughts, the establishment of control mechanisms and definition of responsibilities of competent authorities shall be adopted. A regional and a central commission for the prevention, monitoring and management of drought and water scarcity shall be established. Regional and national drought plans shall be developed and approved. Amendment to the Act shall be in compliance with the applicable EU acquis, namely Directive 2000/60/EC. </t>
  </si>
  <si>
    <t>Possibility of insufficient time management during establishment of Commissions and approval of Drought Plans.</t>
  </si>
  <si>
    <t>Official confirmation of existence of regional commissions and the central commission for managing drought.</t>
  </si>
  <si>
    <t>15 - 2.9 Promotion of biodiversity and fight against drought - 2.9.1 Protection against droughts and floods of the city of Brno</t>
  </si>
  <si>
    <t xml:space="preserve">Notification of award of contracts for projects aiming at the protection against droughts and floods of the city of Brno. </t>
  </si>
  <si>
    <t>Notification of award of all contracts.</t>
  </si>
  <si>
    <t xml:space="preserve">Notification of all contracts awarded for projects aiming at the protection against droughts and floods of the city of Brno. </t>
  </si>
  <si>
    <t xml:space="preserve">Control mechanisms of the MoE/SEF in the administration of grants; : Publication of outcome of subsidy calls </t>
  </si>
  <si>
    <t>Completion of nature-based flood protection measures to protect the city of Brno</t>
  </si>
  <si>
    <t>Completion of the project</t>
  </si>
  <si>
    <t>MoE</t>
  </si>
  <si>
    <r>
      <rPr>
        <sz val="11"/>
        <color rgb="FF006100"/>
        <rFont val="Calibri"/>
        <scheme val="minor"/>
      </rPr>
      <t>The implementation of the project shall lead to the creation of a set of close to nature flood protection measures in the section of the river Svratka. 
The flood protection measures shall include:
Improvement of the morphology of the water course bed
Adjustment of land banks to milder and more variable slopes and their eventual stabilization. 
Planting of accompanying trees together with grassing of the banks and the surroundings of the watercourse.
Opening of floodplains for floods and their modifications (e.g. construction of a wetland). The flood protection measure shall</t>
    </r>
    <r>
      <rPr>
        <sz val="11"/>
        <color rgb="FFFF0000"/>
        <rFont val="Calibri"/>
        <scheme val="minor"/>
      </rPr>
      <t xml:space="preserve"> </t>
    </r>
    <r>
      <rPr>
        <sz val="11"/>
        <color rgb="FF375623"/>
        <rFont val="Calibri"/>
        <scheme val="minor"/>
      </rPr>
      <t xml:space="preserve">include </t>
    </r>
    <r>
      <rPr>
        <sz val="11"/>
        <color rgb="FF006100"/>
        <rFont val="Calibri"/>
        <scheme val="minor"/>
      </rPr>
      <t>nature-based solutions and shall be in line with the National Action Plan for Climate Change Adaptation and State Policy of the Environment in the Czech Republic 2030 with a view to 2050.
Accompanying measures, which cannot be avoided by any means, and which are strictly necessary for the implementation of the measures above.</t>
    </r>
  </si>
  <si>
    <t xml:space="preserve">Risk of implementation delays due to the implementation of tenders (above-limit public contract) </t>
  </si>
  <si>
    <t xml:space="preserve">Final report on project implementation. </t>
  </si>
  <si>
    <t>15 - 2.9 Promotion of biodiversity and fight against drought - 2.9.2 Rainwater management in urban agglomerations</t>
  </si>
  <si>
    <t xml:space="preserve">Increase of the volume of rainwater retained by rainwater management measures in urban areas </t>
  </si>
  <si>
    <t>Volume of m3 of rainwater retained</t>
  </si>
  <si>
    <t>MoE/SEF</t>
  </si>
  <si>
    <t xml:space="preserve">Completion report submitted by an independent body. This measure shall include surface absorption and retention green measures, rain gardens, underground rainwater retention devices, surface and underground retention storages. </t>
  </si>
  <si>
    <t xml:space="preserve">Risk of non-exhaustion of allocated funds due to the withdrawal of projects from implementation due to the consequences of Covid-19 and interference in public budgets </t>
  </si>
  <si>
    <t>15 - 2.9 Promotion of biodiversity and fight against drought - 2.9.3 Protected areas including Natura 2000 sites and protected species of plants and animals</t>
  </si>
  <si>
    <t xml:space="preserve">Completion of projects aiming at the conservation of protected areas including Natura 2000 sites and of protected species of plants and animals. </t>
  </si>
  <si>
    <t>Hectares</t>
  </si>
  <si>
    <t>MoE, NCA</t>
  </si>
  <si>
    <t xml:space="preserve">Completion report submitted by the Ministry of Environment. The investment shall achieve the favourable conservation status by implementing conservation measures set in the nature management documents. It shall consist of implementation of measures defined in relevant management plans to improve the state of nature and landscape. Management documents for restoration or declaration of Natura sites 2000 as well as nationally protected sites are expected to be completed. The investment shall be realized both in Natura 2000 sites, especially protected areas and outside the aforementioned areas and shall cover at least 2 625 ha.  </t>
  </si>
  <si>
    <t xml:space="preserve">The risk may be the limited availability of suppliers of some works in future years. </t>
  </si>
  <si>
    <t xml:space="preserve">Report on the Programme based on completed and taken over projects. </t>
  </si>
  <si>
    <t>15 - 2.9 Promotion of biodiversity and fight against drought - 2.9.4 Adaptation of aquatic, non-forest and forest ecosystems to climate change</t>
  </si>
  <si>
    <t xml:space="preserve">Completion of projects aiming at adapting aquatic, non-forest and forest ecosystems to climate change </t>
  </si>
  <si>
    <t>Completion report by independent engineer certified by the Ministry of Environment</t>
  </si>
  <si>
    <t>MoE, NCA/SEF</t>
  </si>
  <si>
    <t>Ministry of the Environment/NCA</t>
  </si>
  <si>
    <t>Submission of completion report by independent engineer certified by the Ministry of Environment. Projects shall contribute to improve the species and spatial composition of the forest on an area of 200 ha; shall provide care for valuable non-forest terrestrial habitats in a total area of 1250 ha; shall create and restore wetlands, ponds and small reservoirs in the total area of 48 ha; revitalize watercourses in the total area of 68 ha and shall implement the planting of 32 thousand pieces of woody plants outside the forest.</t>
  </si>
  <si>
    <t>The risk may be the limited availability of suppliers of some works in future years, delay of the works because of longer preparation of some projects (f.e. land settlement) and majority of the projects could be done only in some part of the year</t>
  </si>
  <si>
    <t>Assessment of water retention potential and proposal of concrete measures</t>
  </si>
  <si>
    <t>Km2</t>
  </si>
  <si>
    <t>Territories of small river basins shall be assessed in terms of their water retention potential, pre-feasibility studies shall be carried out, discussed with stakeholders and agreed with landowners. 
Detailed project documentation shall be elaborated only for selected water retention measures, based on a binding declaration of interest by landowners.</t>
  </si>
  <si>
    <t>Insufficient interest of a state-owned enterprise The River basin/enterprise Povodí</t>
  </si>
  <si>
    <t>Implementation of proposed selected water retention measures</t>
  </si>
  <si>
    <t>% of the selected territory used for water retention measures</t>
  </si>
  <si>
    <t>Ministry of the Environment/NCA/SEF</t>
  </si>
  <si>
    <t>Selected proposed measures shall be implemented based on the assessment of water retention potential, pre-feasibility studies and detailed projects</t>
  </si>
  <si>
    <t>15 - 2.9 Promotion of biodiversity and fight against drought - 2.9.5 Establishment of landscape policy and planning</t>
  </si>
  <si>
    <t>Adoption of an integrated landscape policy and planning</t>
  </si>
  <si>
    <t xml:space="preserve">Adoption of the landscape policy and publication of the landscape guidance </t>
  </si>
  <si>
    <t>Adoption by the Government of an integrated landscape policy document. Stakeholder engagement shall be part of the design of the policy. The policy shall create an enabling environment for sustainable land management by both public and private sectors notably by overcoming administrative and sectoral barriers through collaborative governance mechanisms. It shall cover at least the following topics: biodiversity, water management, forestry and cultural heritage. 
Based on this policy, a methodology describing the approach to landscape conservation and landscape management at national, regional and local levels shall be published on a web platform accessible to the public and to public servants.   
Tools for the monitoring of the application of knowledge into practice shall be created and 3 pilot projects shall be completed.</t>
  </si>
  <si>
    <t>Assumptions: Cooperation with stakeholders and relevant autorities/ministries.
Risk: Insufficient staff capacity/professional base
Risk: Unsufficient availability and access of data of various state organisations.</t>
  </si>
  <si>
    <t xml:space="preserve">Summary document duly justifying how the milestone (including all the constitutive elements) was satisfactorily fulfilled. This document shall include as an annex the following documentary evidence: 
•	landscape policy approval document
•	description of completed pilot projects
•	functional web platform related to landscape planning methodology containing created documents  
</t>
  </si>
  <si>
    <t>28 - 2.10 Affordable housing  - 2.10.01 Entry into force of the Affordable Housing Act</t>
  </si>
  <si>
    <t>Affordable Housing Act in force</t>
  </si>
  <si>
    <t xml:space="preserve">Act </t>
  </si>
  <si>
    <t>The Affordable Housing Act shall enter into force. 
The Act shall:
1.	Set up a mechanism helping applicants find housing.
2.	Set up a mechanism incentivising the use of empty housing.
3.	Set up a mechanism helping tenants fulfil their obligations towards landlords.</t>
  </si>
  <si>
    <t>Copy of the publication in the Official Journal</t>
  </si>
  <si>
    <t>28 - 2.10 Affordable housing  - 2.10.1 Concessional loan facility</t>
  </si>
  <si>
    <t>Implementing Agreement</t>
  </si>
  <si>
    <t>Entry into force of the Implementing Agreement.</t>
  </si>
  <si>
    <t xml:space="preserve">Communication from Ministry of Regional Development with valid Implementing Agreement on Investment 1 attached  </t>
  </si>
  <si>
    <t>29 - 2.10 Affordable housing  - 2.10.1 Concessional loan facility</t>
  </si>
  <si>
    <t>Legal agreements signed with final beneficiaries</t>
  </si>
  <si>
    <t> % (Percentage)</t>
  </si>
  <si>
    <t>The State Investment Support Fund shall have entered into legal financing agreements with final beneficiaries for an amount necessary to use 100% of the RRF investment into the Facility (taking into account management fees).</t>
  </si>
  <si>
    <t>Summary report duly documenting how the milestone was satisfactorily fulfilled. 
Summary report shall include list of signed agreements with final beneficiaries.</t>
  </si>
  <si>
    <t>30 - 2.10 Affordable housing  - 2.10.1 Concessional loan facility</t>
  </si>
  <si>
    <t>Czechia shall transfer EUR 170 460 000 to the State Investment Support Fund for the Facility.</t>
  </si>
  <si>
    <t xml:space="preserve">Communication from Ministry of Regional Development with valid Certificate of transfer attached  </t>
  </si>
  <si>
    <t>28 - 2.10 Affordable housing  - 2.10.2 Subordinated loan facility</t>
  </si>
  <si>
    <t>Communication from Ministry of Regional Development with valid Implementing Agreement on Investment 2 attached</t>
  </si>
  <si>
    <t>% (Percentage)</t>
  </si>
  <si>
    <t>Ministry of Regional Development in cooperation with National Development Bank and State Investment Promotion Fund based on Financing and Implementation Agreement</t>
  </si>
  <si>
    <t>The National Development Bank shall have entered into legal financing agreements with final beneficiaries for an amount necessary to use 100% of the RRF investment into the Facility (taking into account management fees).</t>
  </si>
  <si>
    <t> Certificate of transfer</t>
  </si>
  <si>
    <t>Czechia shall transfer EUR 94 770 000 to the National Development Bank for the Facility.</t>
  </si>
  <si>
    <t>28 - 2.10 Affordable housing  - 2.10.3 Co-investment facility</t>
  </si>
  <si>
    <t> Entry into force of the Implementing Agreement</t>
  </si>
  <si>
    <t>Communication from Ministry of Regional Development with valid Implementing Agreement on Investment 3 attached</t>
  </si>
  <si>
    <t>The National Development Bank shall have entered into legal financing agreement with the co-investment facility for an amount necessary to use 100% of the RRF investment into the Facility (taking into account management fees).</t>
  </si>
  <si>
    <t>Communication from Ministry of Regional Development with valid financial agreement between National Development Bank and the co-investment facility.</t>
  </si>
  <si>
    <t>Czechia shall transfer EUR 39 574 000 to the National Development Bank for the Facility.</t>
  </si>
  <si>
    <t>16 - 3.1 Innovation in education in the context of digitalisation - 3.1.1 Curricula reform and strengthening of IT education</t>
  </si>
  <si>
    <t xml:space="preserve">Approval of new curricula strengthening digital literacy and computational thinking </t>
  </si>
  <si>
    <t xml:space="preserve">Approval of new curricula for primary, lower-secondary schools and gymnázia by the Ministry of Education, Youth and Sports </t>
  </si>
  <si>
    <t>Internal processes of the MEYS</t>
  </si>
  <si>
    <t>Ministry of Education, Youth and Sports</t>
  </si>
  <si>
    <t xml:space="preserve">The new curricula shall  
reinforce education of Informatics in terms of teaching hours 
extend the coverage of informatics to new areas, such as data processing and modelling, coding and programming, robotics, augmented reality, virtual reality and digital technology. 
Introduce the digital competence as one of the key competences 
promote the use of digital technologies across educational areas, including non-IT subjects. </t>
  </si>
  <si>
    <t>Risk: reluctance of schools and teachers to accept the concept of new informatics and digital competence</t>
  </si>
  <si>
    <t>Approved curriculum - website of the Ministry of Education, Youth and Sports</t>
  </si>
  <si>
    <t>Implementation by schools of new curricula strengthening digital literacy and computational thinking</t>
  </si>
  <si>
    <t>Implementation of the new curricula by primary, lower-secondary schools and gymnázia</t>
  </si>
  <si>
    <t>InSpis information systém of the Czech Inspectorate</t>
  </si>
  <si>
    <t>Implementation of the new curricula by schools aims to be gradual. Full compliance with the new curricula shall be achieved by 1 September 2023 by primary schools, by 1 September 2024 by lower-secondary schools and by 1 September 2025 by gymnázia.</t>
  </si>
  <si>
    <t xml:space="preserve">Risk: only administrative fulfillment of the requirement by schools; </t>
  </si>
  <si>
    <t>New school curricula in InSpis systém, legal requirement</t>
  </si>
  <si>
    <t>16 - 3.1 Innovation in education in the context of digitalisation - 3.1.2 Implementation of the revised curriculum and digital skills of teachers</t>
  </si>
  <si>
    <t xml:space="preserve">Creation of a digital platform for effective sharing of educational resources </t>
  </si>
  <si>
    <t xml:space="preserve">A digital platform fully operational </t>
  </si>
  <si>
    <t>Visit statistics</t>
  </si>
  <si>
    <t xml:space="preserve">The digital platform under the responsibility of the Ministry of Education, Youth and Sports shall provide teachers with access to existing education content (e.g. digital educational resources, webinars, e-learning courses). It shall establish links to existing databases of digital education materials.  </t>
  </si>
  <si>
    <t>Risk: misunderstanding of teachers 'and pupils' needs for digital educational resources</t>
  </si>
  <si>
    <t>Functioning system, user feedback</t>
  </si>
  <si>
    <t xml:space="preserve">Number of schools which received support to imúplement new IT curricula (digital skills of teachers and guidance) </t>
  </si>
  <si>
    <t>Reporting of the MEYS / Czech School Inspectorate survey</t>
  </si>
  <si>
    <t>The support to implement the new curricula shall target primary and lower secondary schools. It shall consist of  
training of teachers in digital skills and IT literacy 
guidance (workshops, webinars, individual counselling) for headmasters, school ICT coordinators, curricula coordinators and IT teachers</t>
  </si>
  <si>
    <t>Risk: low quality of support, lack of interest of teachers</t>
  </si>
  <si>
    <t>The National Pedagogical Institute of the Czech Republic report, Reporting of the Ministry of Education, Youth and Sports</t>
  </si>
  <si>
    <t>16 - 3.1 Innovation in education in the context of digitalisation - 3.1.3 Digital equipment for schools</t>
  </si>
  <si>
    <t xml:space="preserve">Number of digital devices purchased by schools  for distance learning </t>
  </si>
  <si>
    <t>Investigation of the MEYS</t>
  </si>
  <si>
    <t>At least 74 000 digital devices (tablets, laptops, mobile phones, etc.) are purchased by schools for distance learning. At least 4102 primary and secondary schools received funding for IT equipment for distance learning.</t>
  </si>
  <si>
    <t>Risk: lack of methodological support for schools, purchase of inappropriate equipment</t>
  </si>
  <si>
    <t>Reporting of the Ministry of Education, Youth and Sports, report</t>
  </si>
  <si>
    <t>Number of IT devices purchased for the school fund of mobile digital devices for disadvantaged pupils</t>
  </si>
  <si>
    <t xml:space="preserve">The purchase of 70 000 devices shall support 70 000 pupils in need. At least 80% of schools set up a fund for mobile digital devices for disadvantaged pupils. This IT equipment is additional to equipment referred to in Target 172. </t>
  </si>
  <si>
    <t>Risk: inappropriate targeting / allocation of funds; their use only by more motivated schools; poor quality support from the fund</t>
  </si>
  <si>
    <t xml:space="preserve">Number of schools supported with digital  technologies and equipment to promote digital literacy and implement the new IT curricula </t>
  </si>
  <si>
    <t xml:space="preserve">Of the total of  approximately 10 000 schools, at least 9 260 schools are equipped with both basic and advanced digital technologies necessary for promoting digital literacy and teaching new informatics according to the revised curricula. </t>
  </si>
  <si>
    <t>Risk: Improper work with digital technologies, purchase of inappropriate technologies</t>
  </si>
  <si>
    <t xml:space="preserve">Number of schools supported in counselling and mentoring on IT equipment and internal IT systems </t>
  </si>
  <si>
    <t>Project System of Support for Professional Development of Teachers and Principals, activities of regional ICT methodologists</t>
  </si>
  <si>
    <t xml:space="preserve">At the regional level, a network of regional IT counsellors shall provide targeted mentoring and counselling to at least 1120 schools on the purchase of IT equipment, connectivity, setup of IT administration, and internal school networks. 
Counselling through the regional IT counsellors shall be complemented by centrally-provided, methodological guidance, such as a dedicated website, webinars, good practice sharing, and online evaluation tools. </t>
  </si>
  <si>
    <t>Risk: Lack of qualified human resources.</t>
  </si>
  <si>
    <t>Implementation report</t>
  </si>
  <si>
    <t>17 - 3.2 Adaptation of school programmes - 3.2.1 Transformation of universities to adapt to new forms of learning and changing needs of the labour market</t>
  </si>
  <si>
    <t xml:space="preserve">Launch of a programme to support transformation of universities </t>
  </si>
  <si>
    <t xml:space="preserve">Launch of the programme by the Ministry of Education </t>
  </si>
  <si>
    <t>Approved call for proposals published on the MEYS website</t>
  </si>
  <si>
    <t xml:space="preserve">The programme shall support adaptation of universities to new forms of learning and introduction of new study programmes. The sectors to be supported from the programme shall be identified on the basis of an analysis of economic data, in consultation with the social partners. Focus shall be on fast-growing, high value-added sectors suffering from a lack of highly-skilled specialists, such as cybersecurity, artificial intelligence, Industry 4.0 or e-government services. The objective is to support at least 20 universities. </t>
  </si>
  <si>
    <t>Risk: lack of methodological support, risk of non-compliance with the law, delays in fulfilling the deadlines</t>
  </si>
  <si>
    <t>Number of new accredited study programmes</t>
  </si>
  <si>
    <t xml:space="preserve">Final and periodic reports submitted by beneficiaries/coordinators of projects </t>
  </si>
  <si>
    <t>At least 35 new study programmes shall receive accreditation, of which:  
-           at least 15 study programmes shall fall under the sectors identified as fast-growing, high value-added sectors suffering from a lack of highly-skilled specialists; 
-           at least 20 new study programmes (Bachelor or Master) shall have a professional profile.  </t>
  </si>
  <si>
    <t>The risk for achieving the goal could be limited capacities of applicants for the preparation and implementation of demanding transformation projects, especially if the setting of the program would lead to too high an administrative burden</t>
  </si>
  <si>
    <t>Final report submitted by beneficiaries/coordinators of projects</t>
  </si>
  <si>
    <t>Number of new reskilling and upskilling courses</t>
  </si>
  <si>
    <t>At least 20 new courses focused on upskilling os reskilling (including micro-credential forms) shall be cerated and offered by universities.</t>
  </si>
  <si>
    <t>Final project reports</t>
  </si>
  <si>
    <t>17 - 3.2 Adaptation of school programmes - 3.2.4.1 Development of selected key academic sites</t>
  </si>
  <si>
    <t xml:space="preserve">Award of contracts for the construction of new university facilities </t>
  </si>
  <si>
    <t>Notification of the award for the construction of new university facilities</t>
  </si>
  <si>
    <t>Project documentation of the construction in the achieved stage of processing</t>
  </si>
  <si>
    <t>Notification of the award of the public contracts for construction of new university facilities with the objective of 100 000 m2 of new university area including material equipment, broken down: 
1.     Mephared 2 (Charles University, Hradec Králové) – 58 092 m²  
2.     Biocentrum (Charles University, Prague-Albertov) – 33 934 m² 
3.     BiopharmaHub (Masaryk University, Brno) – 19 035 m²</t>
  </si>
  <si>
    <t>Failure to meet deadlines, change or failure to comply with legal standards. Deficiencies in construction documentation and associated difficulties in implementation. Problems with the organizer of public procurement. Problems with the supplier and contractor of project documentation. Objection to the course or results of a public contract. Insufficient financial resources, low institutional support in times of sustainability</t>
  </si>
  <si>
    <t>Legal Act to provide a subsidy</t>
  </si>
  <si>
    <t xml:space="preserve">Number of square metres of new university area </t>
  </si>
  <si>
    <t>Of the overall objective to construct 111 000 m², at least 100 000 m² of new university areas shall be constructed.</t>
  </si>
  <si>
    <t>Failure to meet deadlines, change or failure to comply with legal standards. Deficiencies in construction documentation and associated difficulties in implementation. Problems with the supplier and the contractor. Extension of the period of archaeological research. Insufficient financial resources, incurrence of ineligible expenditures, low institutional support in times of sustainability</t>
  </si>
  <si>
    <t>A certificate of completion issued in accordance with the Construction Act and a protocol on handover and acceptance signed by the contractor and the competent contracting authority.</t>
  </si>
  <si>
    <t>17 - 3.2 Adaptation of school programmes - 3.2.2 Support of disadvantaged schools</t>
  </si>
  <si>
    <t xml:space="preserve">Number of disadvantaged schools supported </t>
  </si>
  <si>
    <t>The number of schools in need of support, on which the amount of the necessary financial allocation is based, was determined on the basis of CSI reports and quality school criteria used to evaluate the quality of the educational process in individual schools and on the basis of the prepared SES school based on the international PISA survey.</t>
  </si>
  <si>
    <t xml:space="preserve">The programme shall provide support to at least 400 schools with a high proportion of disadvantaged pupils. The support shall focus on training for teachers to work with heterogeneous groups and disadvantaged pupils. The selection of schools shall be carried out by the National Institute of Pedagogy in cooperation with the Czech School Inspection, based on a set of criteria, such as the proportion of disadvantaged pupils, the proportion of pupils with different mother tongues and the educational outcomes of the school. </t>
  </si>
  <si>
    <t>Insufficient interest of schools, insufficient network of mentors, lack of supportive professions for teachers</t>
  </si>
  <si>
    <t>Final evaluation of the reform, including reports from individual schools</t>
  </si>
  <si>
    <t>Proposal of a new system of financing of schools according to socio-economic disadvantage</t>
  </si>
  <si>
    <t>Approval by the Ministry of Education, Youth and Sports of the proposal for index funding</t>
  </si>
  <si>
    <t>Creating a proposal for index funding of schools</t>
  </si>
  <si>
    <t xml:space="preserve">The proposal for index funding shall be based on the results of the support programme for disadvantaged schools under Reform 2 (Support of disadvantaged schools). The index shall take into account several indicators of the socio-economic advantage of schools, such as educational outcomes, proportion of pupils with a social or other disadvantage and proportion of pupils with different mother tongue. </t>
  </si>
  <si>
    <t>Insufficient amount of data, funds from the state budget for the education chapter</t>
  </si>
  <si>
    <t>Approved proposal of index financing by the management of the MEYS according to the final evaluation of the reform 3.2.2</t>
  </si>
  <si>
    <t>17 - 3.2 Adaptation of school programmes - 3.2.3 Tutoring of pupils</t>
  </si>
  <si>
    <t xml:space="preserve">Number of  individual enrolments for tutoring courses </t>
  </si>
  <si>
    <t>The determination of the number of pupils in need of tutoring is based on current analyzes of the Czech School Inspectorate on the results of distance education in the COVID crisis and the level of participation in online teaching.</t>
  </si>
  <si>
    <t>Tutoring shall be provided via at least 500 000 individual enrolments for tutoring courses by pupils  Tutoring aims to help pupils at risk of school failure restore learning habits and acquire the knowledge prescribed by the curricula in mathematics, Czech language and a foreign language.
An evaluation of the impacts of this measure shall be published.</t>
  </si>
  <si>
    <t>Pupils' lack of interest in tutoring, insufficient staff capacity of schools</t>
  </si>
  <si>
    <t>Final evaluation of the investment containing the number of reported supported pupils</t>
  </si>
  <si>
    <t>18 - 3.3 Modernisation of employment services and labour market development - 3.3.1.0 Development of labour market policies</t>
  </si>
  <si>
    <t xml:space="preserve">Establishment of the tripartite Re-skilling and Upskilling Committee </t>
  </si>
  <si>
    <t>Entry into force of a decree establishing a permanent Reskilling and Upskilling Committee of the Council of Economic and Social Agreement (tripartite)</t>
  </si>
  <si>
    <t>Register of Ministry of Labour and Social Affairs working groups, statutes and rules of procedure, attendance lists and minutes of committee meetings</t>
  </si>
  <si>
    <t>Ministry of Labour and Social Affairs/Ministry of Education, Youth and Sports</t>
  </si>
  <si>
    <t>The Reskilling and Upskilling Committee shall coordinate development of life-long learning in line with the actual and anticipated demand for skills. It shall consists of the representatives of the Ministry of Labour and Social Affairs, Ministry of Education, Youth and Sports, employers associations and trade unions</t>
  </si>
  <si>
    <t>the institutions’ willingness to participate in the running of the committee</t>
  </si>
  <si>
    <t>attendance lists and minutes of committee meetings</t>
  </si>
  <si>
    <t>Entry into force of the amended Employment Act increasing efficiency of employment services and better targeting of most vulnerable groups</t>
  </si>
  <si>
    <t xml:space="preserve">Provision in the amended Employment Act indicating the entry into force of the amended Employment Act </t>
  </si>
  <si>
    <t>Collection of Laws</t>
  </si>
  <si>
    <t>Ministry of Labour and Social Affairs</t>
  </si>
  <si>
    <t>The law shall  
Provide a definition of disadvantaged people in the labour market 
better target support to the most vulnerable groups (especially the low-skilled , excluded persons or at risk of social exclusion) 
increase the flexibility and effectiveness of retraining courses organised by the Labour Office</t>
  </si>
  <si>
    <t>Delays in the legislative process, political decisions</t>
  </si>
  <si>
    <t>Database of reskilling and upskilling courses</t>
  </si>
  <si>
    <t>Public database of upskilling and reskilling courses put in operation</t>
  </si>
  <si>
    <t>Similar to existing Ministry of Labour and Social Affairs database systems</t>
  </si>
  <si>
    <t>Ministry of Labour and Social Affairs/Labour Office of CR</t>
  </si>
  <si>
    <t>The database shall comprise upskilling and reskilling programmes certified according to the Employment Act (provided by the Labour Office) as well as courses offered by vocational schools, higher education institutions and other providers</t>
  </si>
  <si>
    <t>delays in the AO, technical solution of the database, identification of relevant data sources</t>
  </si>
  <si>
    <t>Administrative controls</t>
  </si>
  <si>
    <t>18 - 3.3 Modernisation of employment services and labour market development - 3.3.1 Development of labour market policies</t>
  </si>
  <si>
    <t>Number of people who received reskilling and upskilling in digital skills and skills needed for Industry 4.0</t>
  </si>
  <si>
    <t>Equivalent of existing monitoring IT systems and databases of Ministry of Labour and Social Affairs (OKPrace/IS Zam)</t>
  </si>
  <si>
    <t>At least 65 000 people shall receive upskilling or reskilling in digital skills. In addition, at least 65 000 people shall receive upskilling or reskilling in skills needed for Industry 4.0.
Support to upskilling and reskilling shall be provided through the Czech Labour Office or through company-based training provided by employers or professional, business or municipal associations. Selection criteria shall ensure that preference shall be given to the SMEs and the self-employed.</t>
  </si>
  <si>
    <t>risk of no interest on the part of the CS, risk of delays in the AO</t>
  </si>
  <si>
    <t>Administrative checks, On-the-spot checks</t>
  </si>
  <si>
    <t>Number of regional training centres established to promote Industry 4.0</t>
  </si>
  <si>
    <t>Equivalent of existing monitoring IT systems and databases of Ministry of Labour and Social Affairs/Mof Regional Development</t>
  </si>
  <si>
    <t>At least 14 training centres shall be established, equipped and put in operation (one centre per region). The centres shall be established by the Labour Office. They shall be equipped to provide upskilling and reskilling courses in digital skills and skills needed for transition to Industry 4.0., in cooperation with regional vocational schools.</t>
  </si>
  <si>
    <t>delays in the procurement, question of the existence of an adequate supply of hardware and software solutions for educational purposes</t>
  </si>
  <si>
    <t>Regional training centres completed</t>
  </si>
  <si>
    <t>18 - 3.3 Modernisation of employment services and labour market development - 3.3.2 Increasing the capacity of childcare facilities</t>
  </si>
  <si>
    <t xml:space="preserve">Number of refurbished existing pre-school facilities </t>
  </si>
  <si>
    <t>Ministry of Labour and Social Affairs, registration of applicants/beneficiaries probably in MS2014+</t>
  </si>
  <si>
    <t>Of the overall objective to refurbish 370 facilities, at least 333 shall be refurbished, to comply with the new technical standards set by the amendment of ct No 247/2014 on the provision of childcare services in a child group (Child Group Act) or to expand capacity.</t>
  </si>
  <si>
    <t>Timely refinement of construction projects and selection of contractors.Sufficient preparedness of project proposals.Timely preparation of building documentation, processing of necessary approvals, selection of contractors and actual timely implementation.</t>
  </si>
  <si>
    <t>approval of project implementation reports, on-the-spot checks</t>
  </si>
  <si>
    <t xml:space="preserve">Number of new pre-school facilities </t>
  </si>
  <si>
    <t xml:space="preserve">Of the overall objective to establish 435 new nurseries, at least 391 shall be created, by constructing new buildings and by renovating existing buildings. At least 176 nursery renovations shall achieve either at least 30% primary energy savings or at least 30% reduction of direct and indirect greenhouse gas emissions and at least 98 new constructions with primary energy demand at least 20% below the nearly zero-energy buildings requirement.
•	Furthermore, the call(s) for projects fulfilling this target shall require one or more of the following: The investment includes the use of grant support as follows: Projects shall be new constructions with primary energy demand at least 20% below the nearly zero-energy buildings requirement. 
•	Projects shall be renovations achieving on average either at least 30% primary energy savings or at least 30% reduction of direct and indirect greenhouse gas emissions.
•	Projects shall be other energy efficiency renovations. </t>
  </si>
  <si>
    <t>Number of new places in pre-school facilities</t>
  </si>
  <si>
    <t xml:space="preserve">Creation of at least 7430 new places in pre-school facilities for children below the age of three. These facilities shall be distinct from the facilities financed from other Union funding programmes. </t>
  </si>
  <si>
    <t>18 - 3.3 Modernisation of employment services and labour market development - 3.3.2.0 Ensuring sustainability of financing of childcare facilities</t>
  </si>
  <si>
    <t xml:space="preserve">Entry into force of the law on child care (amendment to Act No 247/2014 on the provision of childcare services in a child group) </t>
  </si>
  <si>
    <t>Provision in the law on child care (amendment to Act No 247/2014 on the provision of childcare services in a child group) indicating the entry into force of the law</t>
  </si>
  <si>
    <t>The law on pre-school child care (amendment to Act No 247/2014 on the provision of childcare services in a child group) shall  
ensure stable financing of pre-school facilities for children below three years of age  
aim at ensuring access to affordable childcare for children below three years of age in all regions.</t>
  </si>
  <si>
    <t>18 - 3.3 Modernisation of employment services and labour market development - 3.3.3.0 Reform of long-term care</t>
  </si>
  <si>
    <t>Entry into force of the law on long-term care</t>
  </si>
  <si>
    <t>Provision in the law on long-term care indicating the entry into force of the law</t>
  </si>
  <si>
    <t>The law on long-term care shall 
aim at integrating health and social long-term care; 
ensure high quality standards for all types of long-term care services;
promote community-based care and home care ensuring independent living in natural environment ;
ensure a stable system of adequate financing of the long-term care services, including for community-based and home care;
define rules on monitoring of quality of care, requirements for the staff (including qualifications) and equipment;
allow for access of private LTC providers while applying the same rules and quality standards to all providers.</t>
  </si>
  <si>
    <t>Political situation
Delays in the legislative process, political decisions</t>
  </si>
  <si>
    <t>approving reports on the legislative process</t>
  </si>
  <si>
    <t>18 - 3.3 Modernisation of employment services and labour market development - 3.3.3 Development and modernisation of social care infrastructure</t>
  </si>
  <si>
    <t>T1: Number of community-based residential, outpatient, outreach, prevention and counselling facilities constructed or reconstructed</t>
  </si>
  <si>
    <t>Number of facilities</t>
  </si>
  <si>
    <t>At least 94 facilities shall be created, of which at least 42 facilities shall be renovated achieving on average either at least 30% primary energy savings or at least 30% reduction of direct and indirect greenhouse gas emission and at least 32 shall be new constructions with primary energy demand at least 20% below the nearly zero-energy buildings requirement.
Furthermore, the call(s) for projects fulfilling this target shall require one or more of the following: 
•	Projects shall be new constructions with primary energy demand at least 20% below the nearly zero-energy buildings requirement.; 
•	Projects shall be renovations achieving on average either at least 30% primary energy savings or at least 30% reduction of direct and indirect greenhouse gas emissions.
•	Projects shall be other energy efficiency renovations. 
The call(s) shall also require that the projects ensure progress towards deinstitutionalisation of persons with disabilities in line with the UN Convention on the Rights of Persons with Disabilities, in particular the principles of independent living and inclusion in the community, notably freedom of choice of where and with whom to live, control over daily activities and access to services in the community.</t>
  </si>
  <si>
    <t>Early refinement of construction projects and selection of suppliers.Sufficient preparedness of project projects.Timely preparation of building documentation, clearance of necessary approvals, selection of contractors and actual timely implementation.</t>
  </si>
  <si>
    <t>18 - 3.3 Modernisation of employment services and labour market development - 3.3.3.0.2 Development and modernisation of social care infrastructure</t>
  </si>
  <si>
    <t>Amendment of Social Services Act concerning inspections and complaints</t>
  </si>
  <si>
    <t>Amended Social Services Act and inspection methodology</t>
  </si>
  <si>
    <t xml:space="preserve">The Social Services Act shall be amended and the amendment shall enter into force. A binding methodology for social services inspection shall be adopted, The act or the methodology shall prescribe that inspections inspect the fulfilment of obligations under the UN Convention on the Rights of Persons with Disabilities in the provision of social services.
Furthermore, as pilot inspections under the new rules, social services provided in any facility with a capacity of more than 25 persons funded from the Recovery and Resilience Plan shall be inspected. Social services where inspections found any shortcomings shall commit to a plan correcting these shortcomings within one year. 
Furthermore, the amended Social Services Act shall also establish a social service complaint mechanism ensuring at least that:
•	Clients, client’s legal guardians and family members have the right to submit complaints concerning social services to their provider.
•	Complainants have the right to be informed how the complaint was resolved.
•	Complainants have the right to appeal to a body independent of the service provider; and the body shall consider the appeals on both merit and process.
•	Service providers as well as the relevant appeal body or bodies shall keep a record of the complaints received. 
The social services complaint mechanism aims to broadly correspond to the health service complaint mechanism. 
The Social Services Act amendment(s) and the inspection methodology shall be discussed and agreed upon by relevant stakeholders. </t>
  </si>
  <si>
    <t>Approving reports on the legislative process</t>
  </si>
  <si>
    <t>T2: Number of community-based residential, outpatient, outreach, prevention and counselling facilities constructed or reconstructed</t>
  </si>
  <si>
    <t xml:space="preserve">At least 228 facilities shall be created, of which: at least 100 facilities shall be renovated achieving on average either at least 30% primary energy savings or at least 30% reduction of direct and indirect greenhouse gas emissions and at least 76 shall be new constructions with primary energy demand at least 20% below the nearly zero-energy buildings requirement.
Furthermore, the call(s) for projects fulfilling this target shall require one or more of the following:
•	Projects shall be new constructions with primary energy demand at least 20% below the nearly zero-energy buildings requirement  
•	Projects shall be renovations, achieving on average either at least 30% primary energy savings or at least 30% reduction of direct and indirect greenhouse gas emissions.
•	Project shall be other energy efficiency renovations. 
The call(s) shall also require that the projects ensure progress towards deinstitutionalisation of persons with disabilities in line with the UN Convention on the Rights of Persons with Disabilities, in particular the principles of independent living and inclusion in the community, notably freedom of choice of where and with whom to live, control over daily activities and access to services in the community.
The measure aims to increase the capacity of services to serve 3 958 more clients than would have been possible without the facilities.. </t>
  </si>
  <si>
    <t>T1: Number of low-emission vehicles purchased for social prevention, counselling and home-care services</t>
  </si>
  <si>
    <t xml:space="preserve">At least 120 low-emission vehicles shall be purchased, of which: 
40 electric cars 
80 plug-in hybrid cars </t>
  </si>
  <si>
    <t xml:space="preserve">lack of cars on the market, suitable for use in social services
small network of charging stations </t>
  </si>
  <si>
    <t>T2: Number of low-emission vehicles purchased for social prevention, counseling and home-care services</t>
  </si>
  <si>
    <t>At least 251 low-emission vehicles shall be purchased, of which: 
•	at least 100 battery-electric cars 
•	at most 151 plug-in hybrid cars</t>
  </si>
  <si>
    <t>18 - 3.3 Modernisation of employment services and labour market development - 3.3.4 Development and modernisation of children social care infrastructure</t>
  </si>
  <si>
    <t>Call for projects published for housing for children at risk</t>
  </si>
  <si>
    <t>call</t>
  </si>
  <si>
    <t>At least one call for projects shall be published for the acquisition of housing for children at risk. 
The relevant call(s) shall require that: 
1.	Each housing unit shall not be larger than 200m2 and shall have bedrooms designed for at most two children.
2.	Bedrooms designed for two children shall not be smaller than 12.25m2 and bedrooms designed for one child shall not be smaller than 8m2.
3.	The housing units shall be used by children at risk within at most 12 months since their purchase.
4.	The housing units shall be used for social purposes for at least 10 years.</t>
  </si>
  <si>
    <t>Call for projects published for facilities for children at risk</t>
  </si>
  <si>
    <t>call for projects</t>
  </si>
  <si>
    <t>At least one call for projects shall be published for renovating or building facilities for children at risk. The relevant call(s) shall require that:
1.	Each facility shall consist of at most three apartments, each apartment shall be designed for at most six children and per each apartment, at most
2.	Bedrooms designed for two children shall not be smaller than 12.25m2 and bedrooms designed for one child shall not be smaller than 8m2.
3.	All renovations shall include at least other energy efficiency renovations.
4.	All new constructions shall have a primary energy demand of at least 20% below the nearly zero-energy buildings requirement.
5.	The facilities shall be used for social purposes for at least 10 years.</t>
  </si>
  <si>
    <t>18 - 3.3 Modernisation of employment services and labour market development - 3.3.3.0.4 Reform of residential and social care for vulnerable children a families</t>
  </si>
  <si>
    <t>Entry info force of an Amendment to the Act on Social and Legal Protection of Childres</t>
  </si>
  <si>
    <t>legal act</t>
  </si>
  <si>
    <t>Amendments to the Act on Social and Legal Protection of Children shall enter into force, ensuring that:
1.	the placement of children below 4 years of age in institutional care is banned, with at most two exceptions: i) stays no longer than (at most) two months; ii) children in the 3. or 4. intensity-of-care category.  
2.	Institutional care (“Dětské domovy pro děti do 3 let věku”)for children below 4 years of age are abolished</t>
  </si>
  <si>
    <t>Housing area for children at risk acquired – 1st batch</t>
  </si>
  <si>
    <t>Housing units</t>
  </si>
  <si>
    <t>1800m2</t>
  </si>
  <si>
    <t xml:space="preserve">At least 1800m2 of housing area shall be acquired as housing for children at risk in line with the call(s) for projects in milestone 274 or another call fulfilling the same requirements.
</t>
  </si>
  <si>
    <t>Housing area for children at risk acquired – 2nd batch</t>
  </si>
  <si>
    <t>5580m2</t>
  </si>
  <si>
    <t>At least 3780 m2 of additional housing area shall be acquired as housing for children at risk in line with the call(s) for projects in milestone 274 or another call fulfilling the same requirements.</t>
  </si>
  <si>
    <t>lack of flats on the market</t>
  </si>
  <si>
    <t>Capacity of facilities for children at risk</t>
  </si>
  <si>
    <t>places</t>
  </si>
  <si>
    <t>There shall be at least 237 places in the facilities for children at risk built or renovated in line with the call for projects in milestone 275 or another call fulfilling the same requirements. 
Out of the 237 places, at least 35% shall be renovated and achieve either at least 30% primary energy savings or at least 30% reduction of direct and indirect greenhouse gas emissions.</t>
  </si>
  <si>
    <t>29 - 4.1 Systemic support for public investment - 4.1.1 Methodological support for the preparation of projects in line with EU objectives</t>
  </si>
  <si>
    <t xml:space="preserve">Establishment of the Coordination and Competence Centre and adoption of its management plan.  </t>
  </si>
  <si>
    <t>The Coordination and Competence Centre is established and its management plan is adopted</t>
  </si>
  <si>
    <t>Link to the agreement between MMR and SFPI. SFPI website.</t>
  </si>
  <si>
    <t>State Fund for Promotion of Investments</t>
  </si>
  <si>
    <t xml:space="preserve">The Coordination and Competence Centre shall be established to provide methodological support for the preparation of projects in line with the EU objectives. 
The management plan shall include a description of planned activities of the Centre with the timeline of their preparation. The activities shall include at least the preparing of guidance documents, training, dissemination and support for other authorities.   </t>
  </si>
  <si>
    <t>Assumption: completion of the centre on time. Risk: Knowledge uncertainty regarding the procedural aspects of the centre. Lower level of cohesion with the organisational structure of the Ministry and the Fund.</t>
  </si>
  <si>
    <t>Coordination and Competence Centre is implemented in the organizational structure of SFPI.
The list of experts working in the Centre is created.
The job description for each position is submitted</t>
  </si>
  <si>
    <t>29 - 4.1 Systemic support for public investment - 4.1.2 Methodological support and modernisation of public investment</t>
  </si>
  <si>
    <t>Adoption by the Government of the Czech Republic a new public procurement strategy and an action plan for its implementation</t>
  </si>
  <si>
    <t>The strategy and the action plan adopted</t>
  </si>
  <si>
    <t>Resolution of the Government of the Czech Republic</t>
  </si>
  <si>
    <t>A new public procurement strategy and an action plan for its implementation shall be adopted.  The strategy and the action plan shall focus at least on the following priorities: professionalisation of contracting authorities, sustainable purchasing, centralisation and joint purchases. 
The action plan shall include a timeline and objectives for implementation of priority areas elaborated in the strategy.</t>
  </si>
  <si>
    <t>Assumption: the Public Procurement Strategy of the Czech Republic will be negotiated with key stakeholders and adopted by government resolution in Q1 2024 Risk: Lack of political will with respect to other socio-economic priorities.</t>
  </si>
  <si>
    <t>Adoption of the Government Resolution and its publication</t>
  </si>
  <si>
    <t>29 - 4.1 Systemic support for public investment - 4.1.3 Financial support for the preparation of projects in line with EU objectives</t>
  </si>
  <si>
    <t>Number of projects prepared for implementation</t>
  </si>
  <si>
    <t>web MRD</t>
  </si>
  <si>
    <t>30 projects shall be prepared for implementation. No less than 24 projects shall be submitted in calls for proposals.
Projects being prepared shall be in line with the DNSH principle as set out in the DNSH Technical Guidance (2021/C58/01).</t>
  </si>
  <si>
    <t>Assumption: setting of programme parameters including evaluation criteria. Functional information system. Significant previous dissemination activities. Ensuring evaluation of applications for support. Methodological cohesion with key opinion leaders. Risks: Lack of project plans. Deficit of capacity or motivation to fulfill EU criteria.</t>
  </si>
  <si>
    <t>Number of submitted projects.
The established milestone will be verified  based on the submitted projects.</t>
  </si>
  <si>
    <t>90 projects shall be prepared for implementation. No less than 24 projects shall be submitted in calls for proposals. 90 projects shall be prepared for implementation. No less than 72 projects shall be submitted in calls for proposals.
Projects being prepared shall be in line with the DNSH principle as set out in the DNSH Technical Guidance (2021/C58/01).</t>
  </si>
  <si>
    <t>29 - 4.1 Systemic support for public investment - 4.1.4  The increase of effectiveness and enhancing the implementation of the Recovery and Resilience Plan</t>
  </si>
  <si>
    <t>Approval of a government resolution on increasing the administrative capacity for the implementation of the National Recovery and Resilience Plan (systematization decision) and approval of the related budget</t>
  </si>
  <si>
    <t xml:space="preserve">Approved government decision on increasing the administrative capacity for implementation of the plan and of the related budget </t>
  </si>
  <si>
    <t>eKLEP = Electronic DTB (library) of the Legislative Process</t>
  </si>
  <si>
    <t xml:space="preserve">Government resolution(s) directing the Minister of the Interior to increase the administrative capacity to support the implementation of the Recovery and Resilience Plan shall be approved. It shall 
a)	include systematisation(s) of positions in the relevant ministries (component owners) and in the implementation entities;
b)	allocate funds for pre-financing from the state budget
c)	increase the capacity for implementation of the NPO through the use of agreement to perform work.
Funding from the national budget for pre-financing of the positions allocated by the systematization decision shall be approved by the government. </t>
  </si>
  <si>
    <t>Assumption: adoption of the resolution by the Government of the Czech Republic according to the set timetable. Risk: Failure to discuss the material / its non-acceptance at the Government meeting - risk of non-acceptance of the proposed changes in the systemisation from 1 July 2023. .</t>
  </si>
  <si>
    <t>Government resolution on increasing the administrative capacity is approved</t>
  </si>
  <si>
    <t>Increasing the number of people working on the Recovery and Resilience Plan by 2023</t>
  </si>
  <si>
    <t>Full-time equivalent people</t>
  </si>
  <si>
    <t>HR systems of individual component owners/implementation entities.</t>
  </si>
  <si>
    <t>At least 338 full-time equivalent people shall work on the Recovery and Resilience Plan.</t>
  </si>
  <si>
    <t>Risk: Depending on the current situation on the labour market in the Czech Republic, there is a risk of a gap in the number of skilled workers applying for the selection procedures and thus not filling the planned number of positions.</t>
  </si>
  <si>
    <t xml:space="preserve">List of FTE working on RRF implementation and administration. 
The job description for each position will be submitted. </t>
  </si>
  <si>
    <t>Approved media and communications plan for the revised Recovery and Resilience Plan</t>
  </si>
  <si>
    <t>Approved media and communication plan for the revised Recovery and Resilience Plan</t>
  </si>
  <si>
    <t>Portal (website) of the National Recovery Plan.</t>
  </si>
  <si>
    <t xml:space="preserve">Update of the media and communication plan for the revised Recovery and Resilience Plan shall be adopted. </t>
  </si>
  <si>
    <t>Assumption: existence of an updated version of the media and communication plan. Risk: No update - the existing NPO media and communication plan will continue to be used.</t>
  </si>
  <si>
    <t>Publication of the updated NPO media and communication plan on the website www.planobnovy.cz.</t>
  </si>
  <si>
    <t>Upgrade of the repository system (AIS)</t>
  </si>
  <si>
    <t>The upgraded repository system (AIS) becomes available to the bodies implementing the RRP</t>
  </si>
  <si>
    <t>Data sources of individual component owners.</t>
  </si>
  <si>
    <t>The upgraded repository system shall be in place and operational. The system shall include, as a minimum, the following new elements:
a.	New milestones and targets and modification of existing milestone/target data;
b.	New functionalities linked to creation of statistical reports;
c.	development of the system according to additional reporting requirements.</t>
  </si>
  <si>
    <t>Assumption: fulfillment of component owners' obligations to monitor milestones and targets in the AIS. Risk: insufficient updating of the AIS system.</t>
  </si>
  <si>
    <t>Existence of an updated and completed AIS.</t>
  </si>
  <si>
    <t>Increasing the number of people working on the Recovery and Resilience Plan by 2024</t>
  </si>
  <si>
    <t>At least 470 full-time equivalent people shall work on the Recovery and Resilience Plan.</t>
  </si>
  <si>
    <t>List of FTE working on RRF implementation and administration. 
The job description for each position will be submitted.</t>
  </si>
  <si>
    <t>19 - 4.2 New quasi-capital and guarantee instruments to support entrepreneurship and development of the National Development Bank, a.s. NRB as a national development bank - 4.2.1 Development of the Czech-Moravian Guarantee and Development Bank as a National Development Bank</t>
  </si>
  <si>
    <t>Adoption of the medium-term strategy of the Czech-Moravian Guarantee and Development Bank (ČMZRB) approved by the bank's shareholders (represented by the Ministries of Industry and Trade, Finance and Local Development)</t>
  </si>
  <si>
    <t xml:space="preserve">Adoption of the medium-term strategy of the Czech-Moravian Guarantee and Development Bank (ČMZRB) </t>
  </si>
  <si>
    <t>Czech-Moravian Guarantee and Development Bank (ČMZRB)</t>
  </si>
  <si>
    <t>The new strategy shall be approved by the bank's shareholders: Ministries of Industry and Trade, Finance and Local development). It shall include provisions on ensuring compliance with the ‘Do no significant harm’ Technical Guidance (2021/C58/01).</t>
  </si>
  <si>
    <t>Consultation with market participants</t>
  </si>
  <si>
    <t>ČMZRB will report approval of the new strategy to the Ministry of Industry and Trade (MIT)</t>
  </si>
  <si>
    <t>19 - 4.2New quasi-capital and guarantee instruments to support entrepreneurship and development of the National Development Bank, a.s. NRB as a national development bank - 4.2.1 Development of the Czech-Moravian Guarantee and Development Bank as a National Development Bank</t>
  </si>
  <si>
    <t xml:space="preserve">Delivery of a management model for the new quasi-equity instrument </t>
  </si>
  <si>
    <t xml:space="preserve">Approval of the implementation plan and internal regulations for the management of the new type of financial instruments by the Board of Directors of the Czech-Moravian Guarantee and Development Bank (ČMZRB) </t>
  </si>
  <si>
    <t>The milestone shall be achieved through the approval of the implementation plan and internal regulations for the management of new type of financial instruments by the Board of Directors of the Czech-Moravian Guarantee and Development Bank (ČMZRB).
The new rules shall include conditions and methods of project evaluation ensuring compliance with the “Do no significant harm” (DNSH) Technical guidance (2021/C58/01) and with therequirements of the applicable intervention fields of Annex VI of Regulation (EU) 2021/241 (with a 40% or 100% coefficient). The new rules shall be consulted with market entities and professional advisers.</t>
  </si>
  <si>
    <t>Approval of internal regulations</t>
  </si>
  <si>
    <t>ČMZRB will report approval of the quasi-capital instrument management model to the Ministry of Industry and Trade (MIT)</t>
  </si>
  <si>
    <t>19 - 4.2 New quasi-capital and guarantee instruments to support entrepreneurship and development of the National Development Bank, a.s. NRB as a national development bank - 4.2.2 Development of a new line of quasi-equity instruments supporting entrepreneurship</t>
  </si>
  <si>
    <t>Funding agreement with the Czech-Moravian Guarantee and Development Bank as a National Development Bank (ČMZRB)</t>
  </si>
  <si>
    <t xml:space="preserve">Signing of the Funding agreement, </t>
  </si>
  <si>
    <t>The milestone shall be achieved upon signing the funding agreement between the Czech-Moravian Guarantee and Development Bank as a National Development Bank (ČMZRB) and the Ministry of Industry and Trade. The agreement shall include: 1) investment policy, 2) eligibility criteria, 3) compliance with the ‘Do no significant harm’ Technical Guidance (2021/C58/01) of supported beneficiaries under this measure through the use of sustainability proofing, an exclusion list and the requirement of compliance with the relevant EU and national environmental legislation.
 The selection criteria shall require that the supported activities comply with are in line with the requirements of the applicable intervention fields of Annex VI to Regulation (EU) 2021/241  (with a 40% or 100% coefficient). The funding agreement shall specify that the use of reflows from the financial instrument for the Czech-Moravian Guarantee and Development Bank as a National Development Bank (ČMZRB) core capital shall take place only after 2026.</t>
  </si>
  <si>
    <t>Prior to signing the agreement, it will be verified that ČMZRB has sufficiently set up systems for project evaluation in accordance with the  milestones above (ie that the investment strategy and method of projects selection reflects DNSH principles and compliance with activities under Annex VI of the RRF Regulation).</t>
  </si>
  <si>
    <t>The Ministry of Industry and Trade (MIT) will sign the Funding agreement with ČMZRB</t>
  </si>
  <si>
    <t>Investment of a total of 32 400 000 EUR in quasi-equity instruments supporting sustainable projects of SMEs</t>
  </si>
  <si>
    <t xml:space="preserve">EUR </t>
  </si>
  <si>
    <t>The investment shall support with an amount of EUR 32 400 000 at least 30 projects by the end of 2025, in accordance with the investment policy, following a transparent and competitive selection procedure. 
The projects shall be in line with the “Do no significant harm” (DNSH) Technical guidance (2021/C58/01) and with the relevant requirements of the the applicable intervention fields in Annex VI of Regulation (EU) 2021/241 (with a 40% or 100% coefficient.</t>
  </si>
  <si>
    <t>M1, M2 of 4.2.1 and M1 finalized</t>
  </si>
  <si>
    <t>CMZRB will be obliged in Funding agreement (M1) to set up verification mechanisms for its investments in the financial instruments, on the principles of its ESIF operations. The investments and number of supported projects will be regularly reported to the MIT.</t>
  </si>
  <si>
    <t>20 - 4.3 Anti-corruption reforms - 4.3.1 Protection of whistle-blowers</t>
  </si>
  <si>
    <t>Entry into force of the law on the protection of whistle-blowers and the accompanying amending law</t>
  </si>
  <si>
    <t xml:space="preserve">Provision in the law on the protection of whistle-blowers indicating the entry into force </t>
  </si>
  <si>
    <t>Ministry of Justice / Government Legislative Rules, Directive (EU) 2019/1937 of the European Parliament and of the Council of 23 October 2019 on the protection of persons who report breaches of Union law</t>
  </si>
  <si>
    <t>Conflict of Interests and Anti-Corruption Department of the Ministry of Justice</t>
  </si>
  <si>
    <t>The law on protection of whistle-blowers shall:  
prohibit retaliatory measures against whistle-blowers  
require establishment of an external notification channel for whistleblowing at the Ministry of Justice 
require public institutions, large municipalities and large companies to set up internal notification systems for whistle-blowing</t>
  </si>
  <si>
    <t>Limited possibility for the executive branch to influence the length of the  the legislative process.</t>
  </si>
  <si>
    <t>Announcement of the Acts in the official Collection of Laws.</t>
  </si>
  <si>
    <t>20 - 4.3 Anti-corruption reforms - 4.3.2 Judiciary reform aimed at strengthening the legislative framework and transparency in the areas of courts, judges, prosecutors and bailiffs</t>
  </si>
  <si>
    <t xml:space="preserve">Entry into force of the Courts and Judges Act </t>
  </si>
  <si>
    <t>Provision in Courts and Judges Act indicating the entry into force</t>
  </si>
  <si>
    <t>Ministry of Justice / Government Legislative Rules, Evaluation Report of Czech Republic in IV. Evaluation Round of GRECO</t>
  </si>
  <si>
    <t xml:space="preserve">Legislative Department of the Ministry of Justice </t>
  </si>
  <si>
    <t xml:space="preserve">The Courts and Judges Act shall:  
introduce objective rules for the selection of judges and court officials  
provide a more detailed regulation of secondary activity of judges 
streamline court proceedings in which lay judges participate </t>
  </si>
  <si>
    <t>Announcement of the amendment in the official Collection of Laws.</t>
  </si>
  <si>
    <t>Entry into force of the law on proceedings in cases of judges, prosecutors and bailiffs</t>
  </si>
  <si>
    <t>Provision in the law on proceedings in cases of judges, prosecutors and bailiffs indicating the entry into force</t>
  </si>
  <si>
    <t>The law on proceedings in cases of judges, prosecutors and bailiffs shall:  
introduce an appeal-based instance review of decisions by the Disciplinary Board 
introduce measures to increase efficiency in proceedings of judges, prosecutors, and bailiffs, namely as regards the composition of the Disciplinary Boards, salaries for civil servants convicted for disciplinary misconduct and settlement of a disciplinary case by agreement</t>
  </si>
  <si>
    <t>20 - 4.3 Anti-corruption reforms - 4.3.3 Collection and analysis of data on corruption</t>
  </si>
  <si>
    <t>Creation of methodology for measuring of corruption in the Czech Republic</t>
  </si>
  <si>
    <t>Publication of the methodology by the Ministry of Justice</t>
  </si>
  <si>
    <t>Ministry of Justice / Data source: Desk-based research of available resources, in-depth expert interviews, results of on-line sociologial survey . / Methodology: Standard social sciences methodology with the use of innovative procedures where appropriate.</t>
  </si>
  <si>
    <t>The new methodology shall allow for replicable and efficient measurement of the direct and indirect experience of corruption in the Czech Republic. It shall be a part of the final research report which shall also:  
identify the extent and forms of corruption in selected social sectors in the Czech Republic. 
formulate recommendations of measures to reduce corruption in the selected sectors</t>
  </si>
  <si>
    <t>Succesful on-line sociological survey is a prerequisite for the creation of the methodology and of the final report: In some sectors it may not be possible to obtain the information on corruption, e.g. too few experts are available, the experts are not motivated to provide an interview, there can be a small return rate of the survey or reliable information cannot be obtained.</t>
  </si>
  <si>
    <t>Final report that includes the new methodology of measuring the corruption in the Czech Republic.</t>
  </si>
  <si>
    <t xml:space="preserve">20 - 4.3 Anti-corruption reforms - 4.3.4 Regulation of lobbying </t>
  </si>
  <si>
    <t xml:space="preserve">Entry into force of the law on lobbying </t>
  </si>
  <si>
    <t>Provision in the law on lobbying indicating entry into force</t>
  </si>
  <si>
    <t xml:space="preserve">Ministry of Justice / Legislative Council of the Government / Relevant international recommendations </t>
  </si>
  <si>
    <t xml:space="preserve">The law on lobbying shall:  
define lobbying  
require setting up a register of lobbyists and lobbied persons  
introduce an obligation to register lobbying and sanctions for non-compliance. </t>
  </si>
  <si>
    <t>Limited possibility for the executive branch to influence the legislative process.</t>
  </si>
  <si>
    <t>Announcement of the Act in question in the official Collection of Laws.</t>
  </si>
  <si>
    <t>20 - 4.3 Anti-corruption reforms - 4.3.5 Control and audit</t>
  </si>
  <si>
    <t>The system to collect, store and make available data in relation to all final recipients including all beneficial owners (as established by article 3, point 6, of the Anti-money laundering directive.</t>
  </si>
  <si>
    <t>Procedure approved and implemented by the delivery unit with the description of the system to collect and make available data on final recipients</t>
  </si>
  <si>
    <t>Ministry of Industry and Trade/ Ministry of Justice</t>
  </si>
  <si>
    <t>Delivery unit / Ministry of Justice</t>
  </si>
  <si>
    <t>The procedure describing how the data on final recipients, contractors, sub-contractors, beneficial owners and the list of any measures for the implementation of reforms and investment projects is to be collected and stored is being successfully implemented. The system to collect and make available data on final recipients shall be in line with the requirements of Article 22(2)(d) of the RRF Regulation. This description shall explicitly cover all categories of data mentioned in Article 22(2)(d), including on ‘beneficial owners’ as defined in Article 3, point 6, of Directive 2015/849, as amended by Directive 2018/843. 
The procedures shall be approved and implemented by the RRF Managing Council. The system of collecting data will be based on and follow the best practices gained of the MS2014+ system.</t>
  </si>
  <si>
    <t>The success of the description of obtaining data from all stakeholders depends on provided information and the complexity of the used information system.</t>
  </si>
  <si>
    <t>The describing procedure will be written with compliance of the definition of the beneficial owner and its application according to the Czech legislation..</t>
  </si>
  <si>
    <t>Creation and implementation of an action plan on the administrative system of the coordinating body in particular as regards sufficient and systemic prevention of the conflict of interest in the context of the RRF.</t>
  </si>
  <si>
    <t>Effective implementation of the action plan confirmed by updated procedures and processes of the coordinating body</t>
  </si>
  <si>
    <t>Delivery unit</t>
  </si>
  <si>
    <t>Effective implementation of the action plan will ensure an efficient internal administrative system of the coordinating body in particular as regards sufficient and systemic prevention of the conflict of interest.
The action plan shall include measures to ensure that payments to final recipients, contractors and subcontractors under the Plan would be subject to prior controls of conflict of interest verification down to the level of beneficial owners as defined in Article 3, point 6, of Directive (EU) 2015/849 of the European Parliament and of the Council.</t>
  </si>
  <si>
    <t xml:space="preserve">The risk is disapproval of the action plan by Czech government. </t>
  </si>
  <si>
    <t>The implementation will be done on the compliance of the definition of the beneficial owner and its application according to the Czech legislation with the definition according to the AML Directive.</t>
  </si>
  <si>
    <t>Measures preventing conflict of interest implemented by the Coordinating body.</t>
  </si>
  <si>
    <t>Audit report confirming effective implementation of the action plan.</t>
  </si>
  <si>
    <t>Audit authority</t>
  </si>
  <si>
    <t>Follow-up audit shall be carried out by the audit body to confirm the implementation of the action plan.</t>
  </si>
  <si>
    <t xml:space="preserve">The risk is non-adoption of the action plan, ie. that the measures in the action plan will not be implemented in time or that they will not be sufficient and effective. </t>
  </si>
  <si>
    <t xml:space="preserve">The implementation will be ensured by performing of the system audit. The result will be the audit report including the audit opinion. </t>
  </si>
  <si>
    <t>Repository system</t>
  </si>
  <si>
    <t>Audit report confirming repository system functionalities</t>
  </si>
  <si>
    <t>Audit Authority</t>
  </si>
  <si>
    <t>A repository system for monitoring the implementation of the RRF shall be in place and operational.  
The system shall include, as a minimum, the following functionalities:  
(a) collection of data and monitoring of the achievement of milestones and targets;  
(b) collection, storage and ensuring access to the data required by Article 22(2)(d)(i) to (iii) of the RRF Regulation.</t>
  </si>
  <si>
    <t>Incomplete negotiations to report the resulting data and values to the monitoring system of the European Commission FENIX.</t>
  </si>
  <si>
    <t xml:space="preserve">Information system of Delivery Unit in accordance to the FENIX system and system of reporting of required values of milestone and goal fulfillment will be verified through the system audit. The result will be the audit report including the audit opinion. </t>
  </si>
  <si>
    <t>Audit strategy ensuring independent and effective audit of the RRF implementation</t>
  </si>
  <si>
    <t>Audit strategy approved by the head of the audit body</t>
  </si>
  <si>
    <t>Adoption and entry into force of an audit strategy for the audit body, ensuring the independent and effective audit of the RRF implementation in accordance with internationally accepted audit standards.  
The strategy shall at least set out the methodology and approach to risk assessment, the frequency and type of audits (such as systems and project audits, desk-based and on-the-spot) to be carried out in the different implementation stages of the reforms and investment implemented under the Plan as well as the reliability of data supporting the achievement of milestones and targets.</t>
  </si>
  <si>
    <t xml:space="preserve">The risk is that the repository system will not be set up in time and will not work. </t>
  </si>
  <si>
    <t xml:space="preserve">The audit strategy will be developed by the staff of the audit authority using the experience of the ESIF audit.  </t>
  </si>
  <si>
    <t>Review of the definition of beneficial ownership as it relates to the RRF control system</t>
  </si>
  <si>
    <t>Report from a compliance review including suggestions on possible follow-up action.</t>
  </si>
  <si>
    <t>Ministry of Justice / Ministry of Finance</t>
  </si>
  <si>
    <t>A compliance review of the national procedures shall be carried out to ensure that the application of beneficial ownership in the context of the RRF control system is fully aligned with the definition of ‘beneficial owners’ as defined in Article 3, point 6, of Directive 2015/849, as amended by Directive 2018/843. The review shall encompass both legislation and guidance, including manual for the registry of beneficial owners. The review shall also look at the effective, proportionate and dissuasive sanctions in case of breaches of the obligation to obtain and hold information on the beneficial ownership, as provided by Article 30(1) of Directive 2015/849, as amended by Directive 2018/843. 
Following the review, potential deficiencies identified shall be corrected.</t>
  </si>
  <si>
    <t>A report will be prepared on the compliance of the definition of the beneficial owner and its application according to the Czech legislation with the definition according to the AML Directive. The report will also focus on sanctions for breaches of the obligation to obtain and retain information on beneficial owners.</t>
  </si>
  <si>
    <t>Guidance on the avoidance and management of conflict of interests</t>
  </si>
  <si>
    <t>Guidance on the avoidance and management of conflict of interests issued by the delivery unit of the coordinating body. Revision by the audit authority</t>
  </si>
  <si>
    <t>Adoption by the delivery unit of the coordinating body of guidance to ensure avoidance and management of conflict of interests by the component owners and other entities implementing reforms and investments under the recovery and resilience plan. The guidance shall reflect the full breadth of necessary measures to protect the EU budget against fraud and irregularities. This guidance shall be based on Commission Notice - Guidance on the avoidance and management of conflicts of interest under the Financial Regulation (OJ C 121, 9.4.2021, p. 1). 
The guidance shall harmonize the measures to be taken by the component owners and other entities implementing reforms and investments under the recovery and resilience plan (ministries, other public bodies, state funds, etc.).</t>
  </si>
  <si>
    <t>The risk of adoption is seen in the required time necessary for the approval process across all entities and the possibility of changing legislation.</t>
  </si>
  <si>
    <t>The methodological instruction will be approved by all interested subjects.</t>
  </si>
  <si>
    <t>Procedures to avoid conflict of interests in line with Article 61 of the Financial Regulation</t>
  </si>
  <si>
    <t>Audit report with the unqualified audit opinion on the effectiveness of the RRF internal control system to prevent, detect and correct situations of conflict of interests</t>
  </si>
  <si>
    <t>The RRF internal control system to avoid conflict of interests shall be effective and shall ensure, in particular that:  
(a) collection, storage and processing data in relation to all final recipients, including all beneficial owners as established by Article 3, point 6 of the Directive (EU) 2015/849;  
(b) internal control system to prevent, detect and correct conflict of interests situations is in accordance with Article 61 of the Financial Regulation; and  
(c) national control procedures to avoid conflict of interests situations for all beneficial owners are effective.</t>
  </si>
  <si>
    <t>The risk is not setting up an internal control system to avoid conflict of interests in time and that the system will not be effective.</t>
  </si>
  <si>
    <t xml:space="preserve">The effectiveness of the internal control system to avoid conflicts of interest will be verified through the system audit. The result will be the audit report including the audit opinion. </t>
  </si>
  <si>
    <t>21 - 4.4 Enhancing the efficiency of public administration - 4.4.1 Increase efficiency, pro-client orientation and use of the principles of evidence-based decision-making in public administration</t>
  </si>
  <si>
    <t>Completion of five actions promoting evidence-informed decision making and improving policy co-ordination and strategic planning at the centre of government</t>
  </si>
  <si>
    <t>Actions completed</t>
  </si>
  <si>
    <t>Ministry of Interior</t>
  </si>
  <si>
    <t>The following actions shall be completed:
1.A specific data warehouse shall be established and operational for the public administration, containing available individual data from selected information sources, open data and data obtained through a newly created electronic data-collection tool on authorities’ activities. The database shall be completed by the Ministry of Interior.
2. An updated climate-energy model simulating all important climate and energy processes, including the entire energy balance for Czechia, shall be completed and updated input data for the model shall be used. The model and the input data shall be assessed by a recognised international authority in the field of climate change and/or energy policy as in line with international best practice. The outputs of the model shall be used for the drafting of at least one national strategy.
3. The government shall approve a report reviewing existing strategies for meeting the Sustainable Development Goals. The aim of the report is to improve the policy coherence for sustainable development. The report shall identify strategies to abandon and propose specific steps to resolve identified overlaps and inconsistencies. Concrete actors and deadlines for resolving the identified issues shall be listed. Furthermore, the report shall identify funding needs for the strategies as well as existing sources of funding. 
4. An IT system for Sustainable Development Goal-related monitoring indicators shall be established. The system shall at least consist of a data repository, a web application for importing datasets, and an interface for custodian agencies. The data from the system shall be available as open data.
5. The government shall approve a new version of the Regulatory Impact Analysis methodology, which shall be based on pilots for at least three legislative proposals.</t>
  </si>
  <si>
    <t>An assumption for meeting the milestone set, the creation of a database with relevant data, is the creation of an electronic data-collection tool on authorities' activities that are not available from individual agenda information systems, primarily due to the absence of such systems. At the same time, this data is not published in open data format at the time.</t>
  </si>
  <si>
    <t xml:space="preserve">Summary document duly justifying how the milestone (including all the constitutive elements) was satisfactorily fulfilled, with appropriate links to the underlying evidence.
This document shall include as an annex the following documentary evidence:
-	1) Certificate of works completion signed by the contractor and the competent authority demonstration that the database has been completed and is operational,
-	Acceptance protocols provided by the Ministry of Interior
-	Link to the database (data warehouse).
Wherever not necessary for the assessment of the satisfactory fulfilment of the milestone, the personal data of the participants of the trainings shall be anonymised or blacklined.
2) Copy of the assessment of the model by a recognised international authority A copy of draft of at least one strategy using the outputs of the model.
3) Copy of the report approved by the government reviewing existing strategies for meeting the Sustainable Development Goals.
4) Acceptance protocol of an IT system for Sustainable Development Goals-related monitoring. A document describing the system's functionalities listed in target description
5) Copy of a new version of a Regulatory Impact Analysis methodology approved by the government; a description of pilots for at least three legislative proposals. </t>
  </si>
  <si>
    <t>An IT system and action plan for better HR in the public administration</t>
  </si>
  <si>
    <t>An IT system is established and use, an HR Action Plan is adopted by the government</t>
  </si>
  <si>
    <t>An HR IT system shall be established and used at three or more central government authorities or subsidiary organisations of central government authorities, of which at least one shall be a central government authority. The system shall at least allow digital conduct of selected HR processes and allow to fill out forms for selected HR processes.
The government shall adopt an HR Action Plan for civil service offices (“služební úřady”), which shall be based at least on:
1) pilot projects, at least three central government authorities, of improved processes of hiring of and developing managers and specialists; and 
2) an empirical assessment of the Czech civil service and modelling of possible scenarios for its reform and/or development.</t>
  </si>
  <si>
    <t> Summary document duly justifying how the milestone (including all the constitutive elements) was satisfactorily fulfilled, with appropriate links to the underlying evidence.
This document shall include as an annex the following documentary evidence:
1.	Acceptance protocol of an HR IT system including summary of its functionalities, issued for each authority or organisation where the system was established. 
Evidence of use (for example, export/screenshot of ongoing processes by concrete users; ).
2.	Copy of an HR Action Plan for civil service adopted by the government; a description of pilot projects that were used as the basis for the Plan and a copy of an empirical assessment of the Czech civil service and modeling of possible scenarios for its reform and/or development.</t>
  </si>
  <si>
    <t xml:space="preserve">Completion of training accredited by the Ministry of Interior on client-oriented approaches for front-office staff of central, regional or local authorities </t>
  </si>
  <si>
    <t>A targeted training program for front-office staff of central, regional or local authorities in client-oriented approach shall be completed. The training program shall be implemented at the level of districts in small groups of up to 20 officials, and shall be aimed at practicing skills in model situations. The training programme shall be accredited by the Ministry of the Interior and shall be free for all participants.</t>
  </si>
  <si>
    <t>An assumption for fulfilling the set goal is the implementation of a pilot version of the training program for local government officials, which will be implemented within the Public Governance Review Project in cooperation with the OECD.</t>
  </si>
  <si>
    <t>Summary document duly justifying how the target (including all the constitutive elements) was satisfactorily fulfilled, with appropriate links to the underlying evidence. 
This document shall include as an annex the following documentary evidence:
a) Copy of a document specifying the content of the training programme, including the training topics, 
b) Copy of a document certifying that the training programme has been accredited by the Ministry of Interior
c) list of the trainings provided, accompanied, for each training, by a brief description of the content of the training, the indication of the number of participants and the information on whether they belong to front-office staff of central, regional or local authorities 
d) list of the references of the individual certificates of completion of a training
e) list of the references of the documents certifying that the participants of the trainings are front-office staff of central, regional or local authorities
Wherever not necessary for the assessment of the satisfactory fulfilment of the target, the personal data of the participants of the trainings shall be anonymised or blacklined.</t>
  </si>
  <si>
    <t>22 - 4.5 Development of the cultural and creative sector - 4.5.1 Status of the Artist</t>
  </si>
  <si>
    <t>Entry into force of the law on the Status of the Artist</t>
  </si>
  <si>
    <t>Provision in the law on the Status of the Artist indicating the entry into force</t>
  </si>
  <si>
    <t>Ministry of Culture</t>
  </si>
  <si>
    <t>The law on the Status of the Artist shall ensure stable working conditions of artists and creative professionals. The legislation shall be complemented by methodological materials on the treatment of professionals with precarious working arrangements, fair use of intellectual property and support of artists in the first stages of their careers.</t>
  </si>
  <si>
    <t>Risks:inappropriate adjustments due to the new composition of the Chamber of Deputies after 2021</t>
  </si>
  <si>
    <t>Publication in the Official Journal of the law</t>
  </si>
  <si>
    <t>Number of cultural and creative professionals supported by skills provision</t>
  </si>
  <si>
    <t xml:space="preserve">Support shall be channelled through a grant scheme with a total allocation of EUR 27 100 000). Skills development shall focus on digital, financial and management skills, cultural innovations, internationalization and promoting linkages of art and culture with the educational sector.  </t>
  </si>
  <si>
    <t>Assumption: cooperation between counties, stakeholders and Ministry of Culture; Risks: low administrative capacity of the Ministry of Culture</t>
  </si>
  <si>
    <t>Results of the programme evaluation published on the website of the Ministry of Culture</t>
  </si>
  <si>
    <t>22 - 4.5 Development of the cultural and creative sector - 4.5.3 Development of regional cultural and creative sector</t>
  </si>
  <si>
    <t>Opening of new regional cultural and creative centres to public</t>
  </si>
  <si>
    <t>At least 15 regional cultural and creative centres shall be supported and open to the public. Support shall be channelled through a grant scheme with a total allocation of EUR 125 677 000. Preference shall be given to projects that revitalise existing objects, contribute to restoration of cultural heritage and follow climate objectives. Selection of projects shall respect geographical balance. Within the individual regions, preference shall be given to structurally disadvantaged areas and areas suffering from a lack of cultural infrastructure.</t>
  </si>
  <si>
    <t>Assumption:Successful trilogue between the Ministry, counties and the municipalities on the setting up of the legislation. Risks:Unstable situation after the Czech general election causing dealys in legislation</t>
  </si>
  <si>
    <t>Results of the programme published on the website of the Ministry of Culture</t>
  </si>
  <si>
    <t>22 - 4.5 Development of the cultural and creative sector - 4.5.8 Legislative reform introducing multi-source financing of cultural institutions</t>
  </si>
  <si>
    <t xml:space="preserve">Entry into force of a legislative amendment allowing for cooperative multi-source financing of culture </t>
  </si>
  <si>
    <t xml:space="preserve">Provision in the legislative amendment allowing for cooperative multi-source financing of culture, indicating the entry into force </t>
  </si>
  <si>
    <t xml:space="preserve">The legislative amendment shall:  
allow for multi-source financing of culture  
simplify cooperation between cities, regions and the state 
strengthen financial sustainability of cultural institutions  </t>
  </si>
  <si>
    <t>Assumption:Successful trilogue between the Ministry, counties and the municipalities on the setting up of the programme. Risks:Insufficient involvement of local governments in the programme. Low administrative capacity of the Ministry of Culture</t>
  </si>
  <si>
    <t>22 - 4.5 Development of the cultural and creative sector - 4.5.4 Digitalisation of cultural and creative sector</t>
  </si>
  <si>
    <t>Number of completed projects of digitalisation of the cultural content</t>
  </si>
  <si>
    <t xml:space="preserve">The grant scheme shall support at least 80 projects of digitalisation of the cultural content, with preference given to projects allowing for equipment and capacity sharing. A methodology for effective digitalisation of the cultural content shall be made available to cultural institutions, drawing on the best practice in the field. The total budget executed for this purpose shall amount to EUR 31 419 000. </t>
  </si>
  <si>
    <t>Assumption:development of the digitalisation study, sufficient administrative capacity of the Ministry of Culture, Risks:inappropriate setting of the calls, available funding will be too low to the neccessary absorption capacity</t>
  </si>
  <si>
    <t>Publication of methodology on the website of the Ministry of Culture;Results of the programme published on the website of the Ministry of Culture</t>
  </si>
  <si>
    <t>22 - 4.5 Development of the cultural and creative sector - 4.5.6 Creative vouchers</t>
  </si>
  <si>
    <t xml:space="preserve">Number of creative vouchers allocated to SMEs </t>
  </si>
  <si>
    <t>Ministry of Culture, counties</t>
  </si>
  <si>
    <t xml:space="preserve">The measure shall support soft innovations in SMEs, such as web design, product and service design, graphic design or marketing strategies and export promotion activities. Support shall be channelled through two grant schemes with a total allocation of EUR 20 800 000. At least 3000 creative vouchers and 300 design credits shall be allocated to SMEs. The distribution of vouchers shall respect geographical balance. Creative professionals may provide service to at most three SMEs. 
A creative gallery shall be set up to serve the implementation and administration of the scheme and as a wider communication channel. </t>
  </si>
  <si>
    <t>Risks:concentration of contracts in certain sectors only</t>
  </si>
  <si>
    <t>Evaluation of the programme published on the website of the Ministry of Culture</t>
  </si>
  <si>
    <t>23 - 5.1 Excellent research and development in the health sector - 5.1.1 Public Research &amp; Development support for priority areas of medical sciences and related social sciences</t>
  </si>
  <si>
    <t xml:space="preserve">Launch of a new Research &amp; Development support program </t>
  </si>
  <si>
    <t xml:space="preserve">Approval of the program by the Czech Government and launch of a tender </t>
  </si>
  <si>
    <t xml:space="preserve">publicly available national R &amp; D &amp; I information system - ISVaVaI (https://www.isvavai.cz/) </t>
  </si>
  <si>
    <t>The milestone shall be achieved upon launching of a new systemic programme instrument to support Research &amp; Development in priority medical sciences and related social sciences, namely: infectious diseases research, cancer research, neurosciences, metabolic disorders or cardiovascular diseases research and research on the socio-economic impact of diseases, in accordance with the national rules established in the Act No 130/2002 on support for research, experimental development and innovation from public funds . 
Adoption by the government shall follow consultation with all stakeholders and in internal and inter-ministerial consultation procedures, consultation with representatives of the academic and application communities and universities in the Research, Development and Innovation Council, verification of absorption capacity. 
The open call for public tender in Research &amp; Development &amp; Innovation for the new Research &amp; Development programme shall follow the national rules, especially established in the Act No 130/2002 on support for research, experimental development and innovation from public funds.</t>
  </si>
  <si>
    <t>secured funding and sufficient staffing capacity for the implementation of the programme</t>
  </si>
  <si>
    <t>The Resolution of the Government of the Czech Republic adopting the new R&amp;D programme</t>
  </si>
  <si>
    <t>Award of public contracts to at least four Research &amp; Development consortia</t>
  </si>
  <si>
    <t>Number of contracts</t>
  </si>
  <si>
    <t>publicly available national R &amp; D &amp; I information system - ISVaVaI (https://www.isvavai.cz/), registry of contracs (https://smlouvy.gov.cz/), websites of the provider (https://www.msmt.cz/vyzkum-a-vyvoj-2/dotace-granty)</t>
  </si>
  <si>
    <t>The target shall be achieved upon notification of the award of public contracts to at least four Research &amp; Development consortia in priority medical sciences and related social sciences, namely: infectious diseases research, cancer research, neurosciences, metabolic disorders or cardiovascular diseases research and research on the socio-economic impact of diseases. 
The total budget allocated for this purpose shall amount to at least EUR 196 371 000.</t>
  </si>
  <si>
    <t>Sufficiency of relevant projects, acceptable financial and personal project and programme capacities</t>
  </si>
  <si>
    <t>signed contracts adopting the projects under the R&amp;D programme</t>
  </si>
  <si>
    <t xml:space="preserve">Validation of at least four national Research &amp; Development consortia and their integration in the Czech Research &amp; Development system as national research authorities </t>
  </si>
  <si>
    <t>Number of consortia validated by the Ministry of Education, Youth and Sport</t>
  </si>
  <si>
    <t>publicly available national R &amp; D &amp; I information system - ISVaVaI (https://www.isvavai.cz/), websites of the beneficiaries, stastistics, patent and bibliometric databases /statistic analysis, scientometrics, bibliometrics, peer review and expert site visits</t>
  </si>
  <si>
    <t>The target shall be achieved upon validating the functioning of at least four consortia in the areas of infectious diseases research, cancer research, neurosciences, metabolic disorders or cardiovascular diseases research and research on the socio-economic impact of diseases and their integration in the Czech Research &amp; Development system as national research authorities by the Ministry of Education, Youth and Sport. 
Validation process shall be conducted on the basis of the assessment and evaluation in accordance with the national rules established in the Act No 130/2002 on support for research, experimental development and innovation from public funds, peer review and expert site visits.</t>
  </si>
  <si>
    <t>Existence of top research teams and sufficient support within the consortia</t>
  </si>
  <si>
    <t>MEYS oficial statements reporting the results of assesment and evaluation, peer review and expert site visits proving the existence and function of new R&amp;D authorities, dedicated R&amp;D results in publicly availeble databases or Sci Journals</t>
  </si>
  <si>
    <t>24 - 5.2 Support for research and development in companies and introduction of innovations into business practice - 5.2.0 Creation of National Coordination Group for Support for Industrial Research</t>
  </si>
  <si>
    <t>Establishment of National Coordination Group for Support for Industrial Research</t>
  </si>
  <si>
    <t>Start of operation of the group</t>
  </si>
  <si>
    <t>N/A</t>
  </si>
  <si>
    <t>A National Coordination Group for Support for Industrial Research shall be established and put in operation. The coordination group shall harmonize the industrial R&amp;D support policies between policy makers, existing RDI support providers and the Government Council for RDI, the conditions for granting support, and concentrate all relevant programmes under the remit of the Technology Agency of the Czech Republic.</t>
  </si>
  <si>
    <t>The risk is the persistence of departmentalism and the possible reluctance of some support providers to accept the recommendations of this body.Any disagreements will be resolved at the level of government negotiations.</t>
  </si>
  <si>
    <t>Ministry of Industry and Trade website</t>
  </si>
  <si>
    <t>24 - 5.2 Support for research and development in companies and introduction of innovations into business practice - 5.2.1 Supporting the uptake of innovation in business practice</t>
  </si>
  <si>
    <t>Introduction of product, process or organisational innovations</t>
  </si>
  <si>
    <t>Number of individual innovations (process, product, organisation) put into practice as a result of the supported project</t>
  </si>
  <si>
    <t>R &amp; D &amp; I information system, continuous monitoring of the aid programme, provider’s information system</t>
  </si>
  <si>
    <t>90 individual innovations (process, product, organization) shall be put into practice as a result of the supported project. 
The total budget executed for this purpose shall amount to at least EUR 39 000 000.</t>
  </si>
  <si>
    <t>Support for a sufficient number of projects is a prerequisite.The risk is high project failure and failure to achieve planned results.</t>
  </si>
  <si>
    <t>24 - 5.2 Support for research and development in companies and introduction of innovations into business practice - 5.2.2 Support for research and development cooperation (in line with Smart Specialization Strategy)</t>
  </si>
  <si>
    <t>Cooperation of SMEs with a public research organisation under National Centres of Competence</t>
  </si>
  <si>
    <t>Number of supported SMEs involved in cooperation projects</t>
  </si>
  <si>
    <t>Technology Agency of the Czech Republic</t>
  </si>
  <si>
    <t xml:space="preserve">Grant agreements shall be signed for the support of cooperation projects involving at least 60 SMEs with a public research organisation under newly created National Centres of Competence. 
</t>
  </si>
  <si>
    <t>This presupposes the launch of a call for tenders for the receipt of projects to be supported and sufficient absorption capacity, i.e. the number of quality projects prepared by potential beneficiaries.The risk is their lack and the lack of cooperating entities willing to cooperate.</t>
  </si>
  <si>
    <t>milion EUR</t>
  </si>
  <si>
    <t>The total budget executed for the support of the cooperation projects under Target 228 shall amount to at least EUR 58 000 000.</t>
  </si>
  <si>
    <t>24 - 5.2 Support for research and development in companies and introduction of innovations into business practice - 5.2.3 Aid for research and development in the environmental field</t>
  </si>
  <si>
    <t>Research and development in the environmental field</t>
  </si>
  <si>
    <t>Number of supported projects in the environmental field</t>
  </si>
  <si>
    <t>Grant agreements shall be signed for the support of at least fifteen RDI projects in the environmental field. The projects shall focus on priority thematic areas such as protection and sustainable use of natural resources, climate protection and improvement of air quality, waste management and reuse, protection of nature and landscape or a safe and resilient environment, including prevention and reduction of the consequences of natural and anthropogenic hazards.</t>
  </si>
  <si>
    <t>The total budget executed for the support of projects under Target 229 shall amount to at least EUR 7 000 000.</t>
  </si>
  <si>
    <t>24 - 5.2 Support for research and development in companies and introduction of innovations into business practice - 5.2.4 Aid for research and development in synergy effects with the Framework Programme for Research and Innovation</t>
  </si>
  <si>
    <t>Research and development in synergy effects with the Framework Programme for Research and Innovation</t>
  </si>
  <si>
    <t>Number of projects participating in European Research Area NET Cofunds and projects that received the Seal of Excellence</t>
  </si>
  <si>
    <t xml:space="preserve">26 projects participating in European Research Area NET Cofunds and projects that received the Seal of Excellence (including in the EIC Accelerator Pilot), including 18 projects participating in European Research Area NET Cofunds and 8 projects that received the Seal of Excellence, shall be supported. 
The total budget executed for this purpose shall amount to at least EUR 19 000 000. </t>
  </si>
  <si>
    <t>This presupposes participation in an international consortium of providers in the Framework Programme for Research and Innovation and an invitation to tender for the receipt of projects to be supported, sufficient absorption capacity, i.e. the number of quality projects prepared by potential beneficiaries.The risk is their lack and insufficient number of cooperating entities willing to cooperate internationally, as well as the willingness of other providers to recognise specific conditions within the Czech Republic (programme design, etc.).Another risk is the insufficient number of quality projects that will be recommended for funding by international evaluations.</t>
  </si>
  <si>
    <t>24 - 5.2 Support for research and development in companies and introduction of innovations into business practice - 5.2.5 Aid for research and development in enterprises in line with the national RIS3 strategy</t>
  </si>
  <si>
    <t>Research and development in line with the RIS3 strategy</t>
  </si>
  <si>
    <t>Number of projects in line with the RIS3 strategy for which a grant agreement has been signed</t>
  </si>
  <si>
    <t>Grant agreements shall be signed for the support of at least 68 projects in line with the national RIS3 strategy. The tender shall aim at supporting industrial research and experimental development projects aimed at putting results into practice, in particular in industrial production and in the supply of products on the market, projects developing new services, technologies and materials, increasing automation and robotisation and the use of digital technologies.  
The projects selected for support shall be in line with  one R&amp;D&amp;I specialisation domain of the national RIS3 strategy. 
The total budget committed in the grant agreements for all projects and the overall implementation period shall amount to at least EUR 53.9 million.</t>
  </si>
  <si>
    <t>This presupposes the launch of a call for proposals and sufficient absorption capacity, i.e. the number of quality projects submitted by applicants.The risk is their lack.</t>
  </si>
  <si>
    <t>Summary document duly justifying how the target (including all the constitutive elements) was satisfactorily fulfilled. This document shall include as an annex the following documentary evidence: a) the list of supported projects; b) copies of contracts signed with all chosen contractual counterparties.</t>
  </si>
  <si>
    <t>%</t>
  </si>
  <si>
    <t>At least 90% of the budget committed for the projects under Target 292 shall have been disbursed.</t>
  </si>
  <si>
    <t>24 - 5.2 Support for research and development in companies and introduction of innovations into business practice - 5.2.6 Aid for research and development in the field of transport</t>
  </si>
  <si>
    <t>Research and development in the field of transport</t>
  </si>
  <si>
    <t>Number of projects in the field of transport for which a grant agreement has been signed</t>
  </si>
  <si>
    <t xml:space="preserve">Grant agreements shall be signed for the support of at least 16 R&amp;D projects in the field of transport. The tender shall aim at supporting projects for applied research, experimental development and innovation in one of the following fields: (i) sustainable, accessible and safe transport, (ii) automation, digitalisation and technologically advanced transport, (iii) zero emission transport.  
The projects selected for support shall also be in line with one of the following two specialisation domains of the national RIS3 strategy: (i) green transport; and (ii) technologically advanced and safe transport. 
The total budget committed in the grant agreements for all projects and the overall implementation period shall amount to at least EUR 8 million.
</t>
  </si>
  <si>
    <t>At least 90% of the budget committed for the projects under Target 294 shall have been disbursed.</t>
  </si>
  <si>
    <t>24 - 5.2 Support for research and development in companies and introduction of innovations into business practice - 5.2.7 Aid for research and development in the environmental field</t>
  </si>
  <si>
    <t>Number of projects for which a grant agreement has been signed</t>
  </si>
  <si>
    <t>Grant agreements shall be signed for the support of at least 35 R&amp;D&amp;I projects in the environmental field. The projects selected for support shall also be in line with one R&amp;D&amp;I specialisation domain of the national RIS3 strategy.
The total budget committed in the grant agreements for all projects and the overall implementation period shall amount to at least EUR 17.9 million.</t>
  </si>
  <si>
    <t>At least 90% of the budget committed for the projects under Target [296] shall have been disbursed.</t>
  </si>
  <si>
    <t>30 - 5.3 A strategically managed and internationally competitive R &amp; D &amp; I ecosystem - 5.3.1  A strategically managed and internationally competitive R &amp; D &amp; I ecosystem</t>
  </si>
  <si>
    <t>Strengthening of strategic intelligence capacities, creation of an excellence programme, and adoption of a methodological guideline for support providers</t>
  </si>
  <si>
    <t>Adoption of Government Resolutions and of a Methodological Guideline</t>
  </si>
  <si>
    <t>Information system monitoring the public funding of research, development and innovation</t>
  </si>
  <si>
    <t>The reform shall include the following actions:
a)	Adoption of a Government Resolution, creating a new shared activities project to strengthen strategic intelligence capacities for R&amp;D&amp;I policy. The Government Resolution shall establish that the project enables the regular publishing of analysis outputs, and that the analytical scope of the project enables an analysis of the following: 
(i)	Czechia’s international cooperation in R&amp;D&amp;I;
(ii)	The role and socio-economic impact of large research infrastructure;
(iii)	National Research and Innovation Strategies for Smart Specialisation;
(iv)	Human resources development in R&amp;D, including the conditions for women’s participation in R&amp;D;
(v)	The system of granting of support to innovative enterprises.
The Government Resolution shall also establish that the capacities and analytical outputs are made available across all support providers.
b)	Adoption of a Government Resolution creating a new excellence programme. This new excellence programme shall introduce an additional grant title for applicants who:
(i)	have received financial support from international grants, 
(ii)	have received national support after having applied for an international grant, or
(iii)	have received financial support under the national EXPRO grant.
Before the adoption of the programme, representatives of the research sector shall be consulted.
c)	Adoption of a methodological guideline, which shall: 
(i)	Harmonise the procedural rules for the provision of R&amp;D&amp;I support across all support providers. It shall also include a timeline for the implementation of the relevant measures.
(ii)	Align the criteria for supporting projects from the national budget to the standard criteria for the participation in projects under the EU Framework Programme for Research and Innovation.
Support providers and representatives of the aid beneficiaries shall be involved in the development of the methodological guideline.</t>
  </si>
  <si>
    <t>Availability of sufficient finances in the research, development and innovation budget to fund the STRATIN+ project
Reluctance of the public administration to utilise strategy intelligence as a tool for the design, creation, implementation, monitoring and evaluation of the research, development and innovation policy</t>
  </si>
  <si>
    <t>Adoption of the Czech Government's resolution approving the STRATIN+ project with an enlarged scope of activities, strengthened capacities and implementation period at least until 2030</t>
  </si>
  <si>
    <t>25 - 6.1 Increasing resilience of the health system - 6.1.1.0 Improvement of education of healthcare professionals</t>
  </si>
  <si>
    <t>Electronic system for management, administration and evaluation of training of healthcare professionals</t>
  </si>
  <si>
    <t xml:space="preserve">A basic platform for the electronic system of management, administration and evaluation of healthcare workers’ education put in operation </t>
  </si>
  <si>
    <t>Ministry of Health</t>
  </si>
  <si>
    <t xml:space="preserve">Creation of a basic platform by the Ministry of Health for the new electronic system of management, administration and evaluation of healthcare workers’ education. The electronic system shall be further developed and completed with modules according to education needs. </t>
  </si>
  <si>
    <t xml:space="preserve">Potential technical complications in the introduction of a new electronic tool. Dissatisfaction of future users. </t>
  </si>
  <si>
    <t xml:space="preserve">Statistics on the number of users of the new electronic tool. </t>
  </si>
  <si>
    <t>25 - 6.1 Increasing resilience of the health system - 6.1.1.1 Creation of the Intensive Medicine Simulation Centre and optimisation of the education system</t>
  </si>
  <si>
    <t xml:space="preserve">Call for tender for the construction of the Intensive Medicine Simulation Centre </t>
  </si>
  <si>
    <t>Notification of award of the open and public tender to the contractor</t>
  </si>
  <si>
    <t xml:space="preserve">Notification of the award of the public contract to build the Intensive Medicine Simulation Centre which will provide training to healthcare professionals in a wide range of medical fields:  
·          Anaesthesiology and resuscitation  
·          Other medical and non-medical skills training related to emergencies 
·          Pre-hospital care and ambulance  
·          Urgent admission  
·          Intensive Care Units and multipurpose operational room 
·          Integrated Rescue System  
·          Soft Skills – team communication, crisis communication, leadership. 
The contractor shall be selected through open and public tender procedures. A needs assessment shall be carried out prior to the launch of the tender. </t>
  </si>
  <si>
    <t xml:space="preserve">Correct writing of project implementation conditions. Ensuring the actual implementation of the project defined by the implementer of the event. </t>
  </si>
  <si>
    <t xml:space="preserve">Signed decisions on the provision of subsidies </t>
  </si>
  <si>
    <t xml:space="preserve">25 - 6.1 Increasing resilience of the health system - 6.1.1.1 Creation of the Intensive Medicine Simulation Centre and optimisation of the education system  </t>
  </si>
  <si>
    <t xml:space="preserve">Intensive Medicine Simulation Centre put in operation </t>
  </si>
  <si>
    <t>Intensive Medicine Simulation Centre constructed, fully equipped and put in operation</t>
  </si>
  <si>
    <t>Institute for Postgraduate Medical Education</t>
  </si>
  <si>
    <t xml:space="preserve">The Intensive Medicine Simulation Centre shall be constructed, fully equipped and put in operation. The capacity should be sufficient to ensure that at least 1 500 healthcare professionals shall be trained in the centre per year. </t>
  </si>
  <si>
    <t xml:space="preserve">Assumption of approval of the program and issuance of a decision on the provision of the subsidy within the set deadline. Risk of non-compliance with the schedule, both the allocation of subsidies and the implementation of the construction. Common construction risks for such a large construction project. </t>
  </si>
  <si>
    <t xml:space="preserve">Intensive Medicine Simulation Center fully operational </t>
  </si>
  <si>
    <t>25 - 6.1 Increasing resilience of the health system - 6.1.2 Rehabilitation care for patients recovering from critical conditions</t>
  </si>
  <si>
    <t xml:space="preserve">Support of rehabilitation care </t>
  </si>
  <si>
    <t xml:space="preserve"> Number</t>
  </si>
  <si>
    <t>Support shall be channelled through a grant scheme with a total allocation of 61 660 000 EUR. At least 19 projects shall be supported to increase the capacity of rehabilitation care for patients after critical conditions in public hospitals.</t>
  </si>
  <si>
    <t xml:space="preserve">The smooth implementation of projects, both administratively and materially. The challenge is to successfully complete the maximum number of accepted projects. </t>
  </si>
  <si>
    <t xml:space="preserve">Number of successfully completed projects. </t>
  </si>
  <si>
    <t>25 - 6.1 Increasing resilience of the health system - 6.1.3 Building a centre for cardiovascular and transplant medicine</t>
  </si>
  <si>
    <t>Centre for Cardiovascular and Transplant Medicine fully operational</t>
  </si>
  <si>
    <t xml:space="preserve">Centre for Cardiovascular and Transplant Medicine fully operational </t>
  </si>
  <si>
    <t>Center for Cardiovascular and Transplant Medicine</t>
  </si>
  <si>
    <t>New facilities of the Centre for Cardiovascular and Transplant Medicine fully operational. The construction of the new facility shall create at least 35 new beds at the Centre for Cardiovascular and Transplant Medicine. The construction shall be subject to open and public tender procedures. A needs assessment shall be carried out prior to the launch of the tender.</t>
  </si>
  <si>
    <t xml:space="preserve">Center for Cardiovascual and Transplant Medicine fully operational </t>
  </si>
  <si>
    <t>26 - 6.2 The national plan to strengthen oncological prevention and care - 6.2.1 National Oncological Programme</t>
  </si>
  <si>
    <t>National Oncological Programme of the Czech Republic 2022-2030</t>
  </si>
  <si>
    <t xml:space="preserve">Approval of the National Oncological Programme 2022-2030 by the government </t>
  </si>
  <si>
    <t xml:space="preserve">The National Oncological Programme shall be prepared under the responsibility of the Czech Oncology Society in consultation with key actors and stakeholders, in particular the Ministry of Health, National Oncology Centres, Centres of highly specialised cancer and haematology care, Institute of Health Information and Statistics, representatives of healthcare providers, health insurance companies and patients associations. </t>
  </si>
  <si>
    <t xml:space="preserve">Creation of the National Oncology Program of the Czech Republic, which will reflect all the needs of care for oncology patients and will be feasible for oncology care providers. </t>
  </si>
  <si>
    <t xml:space="preserve">Approved National Oncology Program of the Czech Republic </t>
  </si>
  <si>
    <t>26 - 6.2 The national plan to strengthen oncological prevention and care - 6.2.2 Supporting and enhancing quality of preventive screening programmes</t>
  </si>
  <si>
    <t xml:space="preserve">Appointment of an institution responsible for coordination of oncological screening programs </t>
  </si>
  <si>
    <t xml:space="preserve">National Screening Centre appointed by the government as the body responsible for coordination of cancer screening programmes </t>
  </si>
  <si>
    <t>The Institute of Health Information and Statistics of the CZ</t>
  </si>
  <si>
    <t xml:space="preserve">The National Screening Centre shall be responsible for:  
coordination, planning, monitoring and evaluation of the screening programmes  
setting-up a predictive system to plan new prevention programmes and estimate their cost-effectiveness and impact in the public health insurance system;  
building a database for monitoring and evaluation of screening programmes, including setting up a scoreboard of quality indicators 
piloting new screening programmes </t>
  </si>
  <si>
    <t>Difficulty to reach consensus among stakeholders</t>
  </si>
  <si>
    <t>Ministry of Health official documents (i.e.  Statut of NSC)</t>
  </si>
  <si>
    <t>Increase in the coverage of the target population by the colorectal cancer screening programme</t>
  </si>
  <si>
    <t>The participation of the target population in the appropriate screening test (e.g. biennial Faecal Occult Blood Test) shall increase to at least 40%.</t>
  </si>
  <si>
    <t>National Health Information System reports, including continuous monitoring</t>
  </si>
  <si>
    <t>Number of participants in the new early lung cancer detection programme</t>
  </si>
  <si>
    <t xml:space="preserve">An early lung cancer detection programme shall be launched and at least 20 000 participants of the target population shall participate. </t>
  </si>
  <si>
    <t xml:space="preserve">Ministry of Health official documents- evaluation report of the Institute of health Information and Statistics of the Czech Republic </t>
  </si>
  <si>
    <t>26 - 6.2 The national plan to strengthen oncological prevention and care - 6.2.3 Building and establishment of the Czech Oncological Institute</t>
  </si>
  <si>
    <t xml:space="preserve">Feasibility study validated by an independent authority </t>
  </si>
  <si>
    <t xml:space="preserve">Validation of a feasibility study by an independent authority </t>
  </si>
  <si>
    <t>Czech Oncological Institute</t>
  </si>
  <si>
    <t>Validation by an independent authority of: 
·         Medical program/functional plan and a draft design suitable for Design and Build procurement purposes,  
·         Feasibility study, including needs assessment in context of the wider health strategy, technical, operational and economic feasibility, sustainability in both of financial and staffing terms, and impact on provision of oncology care at regional and country level, including on the travelling time and professional proficiency.  
The feasibility study recommended guidelines have been presented by the EC in the “Guide to CBA of Investment Projects, December 2014.</t>
  </si>
  <si>
    <t>The risk is represented by a time schedule, which is very tight due to the set schedule, but we assume that the planned schedule will be met.
Although the estimated price is set, including construction, before the developed of the construction documentation this process bear the risk with an impact of the quality and cost of the project.</t>
  </si>
  <si>
    <t xml:space="preserve">Completed feasibility study for Czech Onkological Institute. </t>
  </si>
  <si>
    <t xml:space="preserve">The Czech Oncology Institute put in operation </t>
  </si>
  <si>
    <t xml:space="preserve">An operating licence issued by the Ministry of Health to the Czech Oncology Institute </t>
  </si>
  <si>
    <t xml:space="preserve">Construction works completed and an operating licence obtained. 
The capacity shall be at least 300 beds for in-patient care (leading to an increase of the number of beds for cancer treatment by the healthcare provider concerned by at least 50 beds) 
The construction shall be subject to open and public tender procedures. </t>
  </si>
  <si>
    <t>New Czech Onkological Institute fully operational.</t>
  </si>
  <si>
    <t>26 - 6.2 The national plan to strengthen oncological prevention and care - 6.2.4 Developing highly specialised oncological and hematooncological care</t>
  </si>
  <si>
    <t xml:space="preserve">Number of supported facilities providing oncological and hematooncological care </t>
  </si>
  <si>
    <t>Number of supported health facilities</t>
  </si>
  <si>
    <t xml:space="preserve">Support shall be provided to the Complex Oncology Centres and Centres of highly specialised oncology and hemato-oncology care through a grant scheme administered by the Ministry of Health, with a total allocation of 64 920 000 EUR.. At least ten centres shall be supported in acquisition of cutting-edge technologies and equipment allowing for personalised medicine. The selection of projects to be supported shall ensure balanced geographical coverage. Only public healthcare providers shall be supported. </t>
  </si>
  <si>
    <t>26 - 6.2 The national plan to strengthen oncological prevention and care - 6.2.5 Establishment and development of the Center for Cancer Prevention and Infrastructure for Innovative and Supportive Care at the Masaryk Memorial Cancer Institute</t>
  </si>
  <si>
    <t>Cancer Prevention Center at the Masaryk Memorial Cancer Institute</t>
  </si>
  <si>
    <t xml:space="preserve">The new Cancer Prevention Center at the Masaryk Memorial Cancer Institute put in operation </t>
  </si>
  <si>
    <t xml:space="preserve">Masaryk Memorial Cancer Institute </t>
  </si>
  <si>
    <t>Entry into use of new facilities of the Cancer Prevention Centre at the Masaryk Memorial Cancer Institute. Transfer of existing capacities to new premises completed. It is expected that the annual number of interventions at the Cancer Prevention Centre shall increase by 30 % compared to 2019. 
The construction shall be subject to open and public tender procedures. A needs assessment shall be carried out prior to the launch of the tender.</t>
  </si>
  <si>
    <t xml:space="preserve">Innovative and Supportive Care created fully operational </t>
  </si>
  <si>
    <t>Expansion of facilities for Innovative and Supportive Care at the Masaryk Memorial Cancer Institute</t>
  </si>
  <si>
    <t xml:space="preserve">New facilities for Supportive and Innovative care put in operation </t>
  </si>
  <si>
    <t xml:space="preserve">Entry into operation of the new facilities of the First Contact Centre, the Clinical Trial Centre, the Support Care Centre and the Education Centre. It is expected that the annual number of f clients of the Innovative and Supportive care at the Masaryk Memorial Cancer Institute shall increase by 20% compared to 2019. 
The construction shall be subject to open and public tender procedures. A needs assessment shall be carried out prior to the launch of the tender.  
The pilot project on the Programme of Cancer Survivors shall be completed. </t>
  </si>
  <si>
    <t>31 - 7.1 RENEWABLE ENERGY AND ELECTRICITY INFRASTRUCTURE (REPOWEREU) - 7.1.3 Modernisation and digitalisation of the regional distribution systems</t>
  </si>
  <si>
    <t xml:space="preserve">Completion of investments into modernisation of distribution networks in the Czech Republic </t>
  </si>
  <si>
    <t>MW</t>
  </si>
  <si>
    <t>Data is based on the information from the market (distribution system operators), these data are based on historical projects</t>
  </si>
  <si>
    <t>Ministry of industry and trade</t>
  </si>
  <si>
    <t>At least [1777] MW of cumulative additional capacity for connection of renewable energy sources to the distribution networks in Czechia shall be achieved. The projects shall contribute to removing bottlenecks in the grids and maximizing the additional technical capacity for integration of new renewables.
To show compliance with the capacity requirements mentioned above, a technical report prepared by an independent engineer shall be provided.</t>
  </si>
  <si>
    <t>Potential differences in costs. Investments are also no homogenous, which complicates the cost estimate.</t>
  </si>
  <si>
    <t xml:space="preserve">Approval of the projects from the competitive call by MIT </t>
  </si>
  <si>
    <t>31 - 7.1 RENEWABLE ENERGY AND ELECTRICITY INFRASTRUCTURE (REPOWEREU)  - 7.1.4 Scaled up measure : Development of new photovoltaic energy sources</t>
  </si>
  <si>
    <t>Completion of a further  224,7MW installed capacity of FVE sources</t>
  </si>
  <si>
    <t>New capacity of photovoltaic energy sources of 494,7 MW shall be installed and put into operation.</t>
  </si>
  <si>
    <t>31 - 7.1 RENEWABLE ENERGY AND ELECTRICITY INFRASTRUCTURE (REPOWEREU) - 7.1.1 Simplifying permitting procedures for renewables</t>
  </si>
  <si>
    <t>Entry into force of the amended legislation</t>
  </si>
  <si>
    <t>Provision in the law indicating the entry into force</t>
  </si>
  <si>
    <t>Ministry of regional development</t>
  </si>
  <si>
    <t>The legislation shall be amended to :
-	remove the requirement to obtain a construction permit, a license to produce electricity, and a zoning consent / zoning permit for renewable power installations with a total installed capacity of up to 50 Kw as well as remove the grid connection authorization for the installations up to 10 kW.
-	Accelerate and simplify the permitting procedure (building permit, zoning permit) and grid connection for installations above at least 1MW</t>
  </si>
  <si>
    <t>Potential delay in the legislation process.</t>
  </si>
  <si>
    <t xml:space="preserve">31 - 7.1 RENEWABLE ENERGY AND ELECTRICITY INFRASTRUCTURE (REPOWEREU) - 7.1.2 Accelerating and digitalizing permitting process for renewables </t>
  </si>
  <si>
    <t>The legislation shall be amended to  :
Set differentiated, binding maximum deadlines for all relevant stages of the procedure based on the capacity. The duration of the entire permit granting process (including grid connection) shall not exceed 2 years for renewable installations from 150 kW and one year for renewable installations below 150 kW. For solar installations in artificial structures with a capacity equal or below 100 kW, the permit granting process shall not exceed 1 month.  
-	Introduce a monitoring from the energy regulator on the length of the different permitting process.</t>
  </si>
  <si>
    <t>Digital one stop shop</t>
  </si>
  <si>
    <t xml:space="preserve">Entry into operation of the web portal </t>
  </si>
  <si>
    <t>A digital one stop shop (web portal) shall be operational and have started to offer services, information guiding the applicant through the different administrative permit application process. The one stop shop shall act as a single contact point for investors/applicants for the handling and delivery of permits and involve, where appropriate, other administrative authorities.
The web portal shall allow citizens and enterprises to introduce digitally demand for the different types of permits (construction, licensing, environmental permits) and grid connection procedures. The web portal shall integrate all stages of the procedures and also the functionality for applicants to follow-up online the status of the permits, exchange digitally the required documents, modify the request until the issuance of the permit.
The different stages of the permitting procedure (e.g., construction permits, environmental permit, grid connection and licensing) are fully digitalized.</t>
  </si>
  <si>
    <t>Digital on stop shop in operation</t>
  </si>
  <si>
    <t xml:space="preserve">31 - 7.1 RENEWABLE ENERGY AND ELECTRICITY INFRASTRUCTURE (REPOWEREU) - 7.1.5  Improving the predictability, transparency and availability of grid connection process </t>
  </si>
  <si>
    <t xml:space="preserve">Entry into force of legislative and procedural changes  </t>
  </si>
  <si>
    <t>Provision in the law and decrees indicating the entry into force of the law or decree</t>
  </si>
  <si>
    <t>The legislation shall be amended to:
-	Empower DSO to cancel the reservation of grid capacities only based on technical criteria and after demonstration of non-utilisation of the capacities.
-	Obligation of the distribution system operator to provide a written justification to the connection applicant for the lack of connection capacity and to indicate the date and conditions for future connection
-	Set rules for the re-release of unused capacities ,  financial incentives discouraging the non-utilization of allocated capacities in due time and the conditions by which DSO may  cancel the reservation of capacity.  
-	The Czech Energy Regulator shall review at least every sixth months , in each region the adequacy of a decision taken by the DSO to cancel the capacity.
-	Introduce a maximum binding time for grid connection to be specified in the grid connection agreement contracts 
-	Reduce the deadlines for appeal in front of conciliation bodies between applicants and DSOs
-	Enhance the transparency and accountability of the grid connection procedure. 
-	at least every month, DSOs (ČEZdi, PREdi, EG.D ) shall publish online information on available grid connection capacities for new connections in their respective areas of operation, as well as publish aggregated anonymized connection requirements of accepted and rejected requests.
DSO/TSO shall also provide clear and transparent information to system users about the status and treatment of their connection requests.</t>
  </si>
  <si>
    <t xml:space="preserve">Publication of information on grid connection requests and capacities
</t>
  </si>
  <si>
    <t>Entry into operation of the interactive map</t>
  </si>
  <si>
    <t>Ministry of Industry and trade</t>
  </si>
  <si>
    <t xml:space="preserve">An interactive map shall be published on the websites of the three regional DSOs (E.GD, CEZ and PRE) and displays the following information  : 
-	for each area of operation information on the available grid capacity at medium and high voltage levels. 
-	For low voltage level, information at the level of the transformer, station-aggregated anonymized information on the accepted and rejected requests (including the number of alternative connection agreements), and anonymized connection requirements the accepted and rejected requests </t>
  </si>
  <si>
    <t>Publication of information on grid connection requests and capacities</t>
  </si>
  <si>
    <t>Publication of information on grid capacity at all voltage levels</t>
  </si>
  <si>
    <t xml:space="preserve">The digital map shall display information on available grid capacities at all voltage levels operated by DSOs, including at low voltage level.
</t>
  </si>
  <si>
    <t>Grid connection authorisation for renewable power plant capacity</t>
  </si>
  <si>
    <t xml:space="preserve">Total connected renewable capacity </t>
  </si>
  <si>
    <t>At least 8000 MW of cumulative additional grid capacity for connection of renewable energy sources has been achieved. The target covers all category of solar and wind power plants. A government database shall monitor progress towards corresponding targets.</t>
  </si>
  <si>
    <t>Publication of the new TSO and DSO tariff methodologies on the website of the energy regulator</t>
  </si>
  <si>
    <t>Energy regulatory office</t>
  </si>
  <si>
    <t>The new Tariff methodology shall reflect the fixed and operational costs of TSO and DSOs and shall consider both capital and operational expenditure. It shall provide for incentives to TSO and DSOs    to invest in energy efficiency, in the integration of renewable energy , in solutions to optimise the existing grid and facilitate demand response and energy storage. It shall provide incentives to support the use of flexibility services, and incentives to facilitate innovation in areas such as digitalisation, flexibility services and interconnection.
TSO and DSOs shall be incentivised via the tariff methodology towards higher return when investing in grid efficiency, flexibility enhancement, or connection of renewable energy.</t>
  </si>
  <si>
    <t>32 - 7.2 SUPPORTING DECENTRALISATION AND DIGITALISATION OF THE ENERGY SECTOR (REPOWER EU) – 7.2.2 Electricity Data Centre</t>
  </si>
  <si>
    <t>Entry into force of the legislation establishing the Electricity Data Centre</t>
  </si>
  <si>
    <t>Provision in the law indicating the entry into force of Electricity Data Centre</t>
  </si>
  <si>
    <t>The Electricity Data Centre is established by law and its functionalities and obligations are defined by the law. In particular, the EDC shall:
- register, at the request of the market participant, the flag or other identification of transfer points involved in electricity sharing and transfer points involved in off-take at another off-take point in the data centre and transmit the registration information to the market operator, 
- allocate, at the request of the market participant, the share of electricity shared within the transfer points and allocate the share of own generated electricity at another market participant's point of consumption,   
- process electricity metering data for inclusion of electricity sharing in the deviation assessment and in the amount of electricity for which regulated and unregulated prices are paid in the electricity market,
- provide traders with anonymised data recorded by the data centre with the transfer points of electricity consumption points and generation plants, including other data related to electricity sharing,  
- provide the market operators and the distribution system operators with metering data taking into account shared electricity.
The access to technical functionalities provided by of the EDC shall be non-discriminatory and be open to all market participants. Customers, distribution system operator, electricity suppliers and electricity market operators shall be able to access data they are entitled to under the relevant applicable legislation.</t>
  </si>
  <si>
    <t>Potential delay in schedule</t>
  </si>
  <si>
    <t>Operation of the data center can be verified in straight forward way.</t>
  </si>
  <si>
    <t>Entry into operation of the Energy Data Centre</t>
  </si>
  <si>
    <t>Launch of the functionalities linked to energy sharing</t>
  </si>
  <si>
    <t>The Electricity Data Centre shall start the operation of functionalities linked to energy sharing (measurement and data evaluation).</t>
  </si>
  <si>
    <t>All functionalities are operational</t>
  </si>
  <si>
    <t>In addition to the functionalities linked to energy sharing, the Electricity Data Centre shall provide services in the following areas: 
-collection, provision and transmission of metering data
- registration and data evaluation for the purpose of electricity storage, electricity sharing, flexibility provision, 
-collection and sharing data for balancing and grid scheduling
-market and master data registration
- publish information on the state of the grid and possibilities for the activation of flexibility 
- provide information on available flexibility</t>
  </si>
  <si>
    <t>32 - 7.2 SUPPORTING DECENTRALISATION AND DIGITALISATION OF THE ENERGY SECTOR (REPOWER EU) - 7.2.1 Energy communities</t>
  </si>
  <si>
    <t>Entry into force of the amended legislation on energy communities</t>
  </si>
  <si>
    <t>Provision in the law indicating the entry into force of the law</t>
  </si>
  <si>
    <t xml:space="preserve">Entry into force of legislation establishing a regulatory framework for citizens and renewable energy communities. 
The reform shall introduce incentives for the development of energy communities and encourage collective production and consumption within the energy community framework. 
The reform shall implement the open participation principle, it shall not unduly restrict the collective self-consumption and production or introduce any kind of unjustified restrictions based on the size or geography. Renewable and Citizen Energy Communities shall also be allowed to operate also in renewable heating, not only on the electricity market. The reform shall ensure every customer participating in energy sharing is  entitled to receive a smart meter.
Renewable and Citizen Energy Communities shall have the right to receive metering data on electricity supplies , metering data taking into account electricity shared within the energy community and evaluated data.
</t>
  </si>
  <si>
    <t>Progress report on investment in IT infrastructure</t>
  </si>
  <si>
    <t xml:space="preserve">Publication of the report </t>
  </si>
  <si>
    <t>A report assessing the investments realized by DSOs in metering and billing systems, IT infrastructure as well as the gaps and future investment needs in view of ensuring energy sharing  across a bidding zone  is published by an independent third party.</t>
  </si>
  <si>
    <t>Guidelines on energy communities</t>
  </si>
  <si>
    <t>Publication on the website of the Ministry of Environment and Ministry of Industry of the database of template legal documents for the establishment of energy communities</t>
  </si>
  <si>
    <t>Ministry of environment</t>
  </si>
  <si>
    <t xml:space="preserve">Guidelines and  templated documents for the legal establishment of energy communities (including technical and economical feasibility studies, contracts and legal documents related to the establishment of the energy communities, the contractual relationships of the energy communities and its members, shall be published to guide the public and facilitate the creation of energy communities. </t>
  </si>
  <si>
    <t>32 - 7.2 SUPPORTING DECENTRALISATION AND DIGITALISATION OF THE ENERGY SECTOR (REPOWER EU) – 7.2.3 Energy Storage and Non fossil flexibility framework</t>
  </si>
  <si>
    <t>Report on the need for non- fossil  flexibility</t>
  </si>
  <si>
    <t>Publication of the report on the website of the Ministry of Industry</t>
  </si>
  <si>
    <t>Publication of a forward-looking report on system flexibility need assessment and potential, covering a 5-year period. The report shall evaluate and identify barriers for non-fossil flexibility in the market and propose relevant mitigation actions. The report shall also identify relevant financing instruments and sources to support the uptake of non-fossil flexibility via public or private sources.
The report shall be established by an independent third party.</t>
  </si>
  <si>
    <t>Entry into force of the legislative changes</t>
  </si>
  <si>
    <t xml:space="preserve">Provision in the law indicating the entry into force </t>
  </si>
  <si>
    <t xml:space="preserve">Entry into force of legislation establishing a regulatory framework on energy storage, aggregation, active customers, participation of industrial demand response participants to the energy market.
The amended legislation shall include :
•	Definitions of flexibility services as storage, demand aggregation, demand response;
•	A new license to operate energy storage assets and provide aggregation services on the market;
•	Definition of the rights and obligations of the operator of the energy storage assets and the demand aggregator in relation with other market participants (right to connect the energy storage to the grid, the right to sell to the grid and buy electricity from the grid, the right to provide balancing services;
•	The right and rules for an active consumer to operate a storage asset;
•	Provisions of contracts on aggregation and operating the energy storage assets;
•	Exclusion of double charging (concerning the electricity from the grid, then delivered back to the grid and consumed by the final customer).The conditions for energy communities and collective self-consumers to participate to aggregation, storage, electricity distribution, electricity production activities.
•	The requirement for DSOs to include in their network development plans information on flexibility services, potential demand response, energy efficiency, energy storage facilities resources the DSO intend to use or invest in as an alternative to system expansion. </t>
  </si>
  <si>
    <t>32 -7.2 SUPPORTING DECENTRALISATION AND DIGITALISATION OF THE ENERGY SECTOR (REPOWER EU) – 7.2.3 Energy Storage and Non fossil flexibility framework</t>
  </si>
  <si>
    <t xml:space="preserve">Publication of the Flexibility Action Plan </t>
  </si>
  <si>
    <t>Adoption by the government of the Action Plan</t>
  </si>
  <si>
    <t>The Action Plan shall define priorities of the developing of non-fossil flexibility and define a target for non-fossil flexibility, including demand response and energy storage for the next ten years.
The Action Plan shall provide an investment trajectory to reach the identified potential and set out public financing and identify suitable private financing sources for supporting flexibility and storage technologies including timelines.</t>
  </si>
  <si>
    <t>33 - 7.3 COMPREHENSIVE REFORM OF THE RENOVATION WAVE ADVICE IN THE CZECH REPUBLIC (REPOWER EU) - 7.3.1 One-stop-shops for energy communities and energy efficiency renovations</t>
  </si>
  <si>
    <t>One-stop shop for energy</t>
  </si>
  <si>
    <t>Start of operation of the one stop shop authority</t>
  </si>
  <si>
    <t>Ministry of industry and trade in cooperation with Ministry of Environment</t>
  </si>
  <si>
    <t>Set up of and entry into operation of one stop shop (OSS) that provides technical support, facilitates access to early on finance (to contract services or invest in equipment) and information to set up an energy community. 
The OSS shall provide guidelines on legislative requirements and template documents to help with the licensing and permitting procedures.
The OSS shall provide support and advice on energy efficiency renovations to households, enterprises, and the public sector.</t>
  </si>
  <si>
    <t>Requirements for personnel and professional capacities:
- limited personnel capacities of the departments or territorial partners involved (creation of partial individual positions),
- insufficient professional capacity based on the existing education system and training programs.
For the reform, it will be important to overcome the risk of exhausting the limit of de minimis aid, which is a fundamental barrier for the development of the advisory system in the Czech Republic. Some of the participating subjects may soon hit the 200 000 euro ceiling an therefore stop taking new clients.
However, the responsible departments (Ministry of Industry and Trade and Ministry of the Environment) are curently in final stage of preparation of a template legal act (contract) for Service of general economic interest as a new tool to finance the above mentioned  advisory system, resulting in network of subjects providing clearly specified expert support for low income households in the Czech Republic.</t>
  </si>
  <si>
    <t xml:space="preserve">Summary document duly justifying how the milestone was satisfactorily fulfilled. This document shall include as an annex: 
a) Grant agreement or a contract for the provision of the one-stop-shop services for at least 1 one-stop-shop facility. This document shall include a list of planned and eligible services of the one-stop-shop in the area of energy efficiency, renovations and energy communities.
</t>
  </si>
  <si>
    <t>Evaluation of pilot operation of three One-stop-shops for energy</t>
  </si>
  <si>
    <t>Evaluation study of the operation of three regional One-stop-shops</t>
  </si>
  <si>
    <t>Conducting an evaluation of the pilot operation of three regional One-stop-shops which provide advice on energy communities and energy efficiency renovations to households, enterprises, and the public sector</t>
  </si>
  <si>
    <t xml:space="preserve">Summary document duly justifying how the milestone was satisfactorily fulfilled. 
This document shall include as an annex the following documentary evidence:
a) Document including the evaluation of at least 3 one-stop-shop facilities. The evaluation shall provide lessons learnt and shall include at least the assessment of the administrative operation of the facility, financing models, financial sustainability and the services provided.
</t>
  </si>
  <si>
    <t>33 - 7.3 COMPREHENSIVE REFORM OF THE RENOVATION WAVE ADVICE IN THE CZECH REPUBLIC (REPOWER EU) - 7.3.2 Data and methodological guidance for the advisory system</t>
  </si>
  <si>
    <t xml:space="preserve">Data, methodological guidance </t>
  </si>
  <si>
    <t>Ministry of environment in cooperation with Ministry of industry and trade</t>
  </si>
  <si>
    <t>Preparation of data and methodological guidance to be used in the provision of advisory services for households, enterprises, and the public sector. The methodological guidance shall include a module on energy poverty and how to advise vulnerable households.</t>
  </si>
  <si>
    <t xml:space="preserve">Summary document duly justifying how the target (including all the constitutive elements) was satisfactorily fulfilled, with appropriate links to the underlying evidence.
This document shall include as an annex the following documentary evidence:
A list of completed projects, including supporting documentation, and, where relevant, link to the published documents online
</t>
  </si>
  <si>
    <t>Number of trainings provided</t>
  </si>
  <si>
    <t>Number of trained professionals</t>
  </si>
  <si>
    <t>Trainings for at least 100 professionals for the renovation wave have been completed</t>
  </si>
  <si>
    <t xml:space="preserve">Summary document duly justifying how the target (including all the constitutive elements) was satisfactorily fulfilled, with appropriate links to the underlying evidence.
This document shall include as an annex the following documentary evidence:
a) call for proposal of educational and training activities;
b) A list of trainings (including list of trainees, type of training)
</t>
  </si>
  <si>
    <t>33 - 7.3 COMPREHENSIVE REFORM OF THE RENOVATION WAVE ADVICE IN THE CZECH REPUBLIC (REPOWER EU) - 7.3.3 Provision of advisory services to households, enterprises, and the public sector</t>
  </si>
  <si>
    <t>Provision of advisory services to households, enterprises, and the public sector</t>
  </si>
  <si>
    <t>number</t>
  </si>
  <si>
    <t>The newly set-up advisory system shall provide advisory services to at least 60,000 household, enterprise, or public sector projects by Q2 2025</t>
  </si>
  <si>
    <t xml:space="preserve">Summary document duly justifying how the target (including all the constitutive elements) was satisfactorily fulfilled, with appropriate links to the underlying evidence.
This document shall include as an annex the following documentary evidence:
a) Conditions of  energy advisory programme calls.
b) List of measurestaken, including related supporting documentation for the implementation of energy advisory services (client identification, advisor identification, amount of subsidy, place of realization, grant title, implementation date).
</t>
  </si>
  <si>
    <t>The newly set-up advisory system shall provide advisory services to at least 120,000 household, enterprise, or public sector projects by Q2 2026</t>
  </si>
  <si>
    <t xml:space="preserve">Summary document duly justifying how the target (including all the constitutive elements) was satisfactorily fulfilled, with appropriate links to the underlying evidence.
This document shall include as an annex the following documentary evidence:
a) Conditions of energy advisory programme calls.
b) List of measures, including related supporting documentation for the implementation of energy advisory services (client identification, advisor identification, amount of subsidy, place of realization, grant title, implementation date).
</t>
  </si>
  <si>
    <t>33 - 7.3 COMPREHENSIVE REFORM OF THE RENOVATION WAVE ADVICE IN THE CZECH REPUBLIC (REPOWER EU) - 7.3.4 Awareness raising</t>
  </si>
  <si>
    <t>Completion of a nation-wide awareness-raising campaign</t>
  </si>
  <si>
    <t>Number of nation-wide campaigns</t>
  </si>
  <si>
    <t>Complete at least one nation-wide public awareness campaign on the reduction of energy consumption with elements of energy poverty related issues.</t>
  </si>
  <si>
    <t xml:space="preserve">Summary document duly justifying how the target (including all the constitutive elements) was satisfactorily fulfilled, with appropriate links to the underlying evidence.
This document shall include as an annex the following documentary evidence:
A list of actions taken including related supporting documentation for realization awareness-raising and public education activities
</t>
  </si>
  <si>
    <t>34 - 7.4 SCHOOL ADAPTATION – PROMOTING GREEN SKILLS AND SUSTAINABILITY IN UNIVERSITIES (REPOWEREU) - 7.4.1  Transformation of universities to adapt to changing needs of the labour market</t>
  </si>
  <si>
    <t>The call for projects supporting the adaptation of universities to changing needs of the labour market by promoting green skills development in study curricula shall be launched. The objective shall be to establish at least 20 new study programmes, add at least 50 new courses to existing study programmes, and establish at least 20 lifelong learning courses.</t>
  </si>
  <si>
    <t>Launch of new study programmes, new courses in existing study programmes and lifelong learning courses</t>
  </si>
  <si>
    <t>Study programmes and courses</t>
  </si>
  <si>
    <t>The programme shall achieve the following:
-	At least 20 new study programmes (Bachelor, Master and/or PhD-level) shall receive accreditation.
-	At least 50 new courses (mandatory and/or optional) shall be added to the curricula of existing study programmes (Bachelor, Master and/or PhD-level).
-	At least 20 new lifelong learning courses (including those leading to micro-credentials ) shall be created and offered by universities.
All programmes and courses shall develop green skills and define learning outcomes in accordance with the European Skills, Competences, Qualifications and Occupations (ESCO) framework.</t>
  </si>
  <si>
    <t>34 - 7.4 SCHOOL ADAPTATION – PROMOTING GREEN SKILLS AND SUSTAINABILITY IN UNIVERSITIES (REPOWEREU) - 7.4.2 Sustainable an Green Transition Strategies</t>
  </si>
  <si>
    <t>Adoption of new Sustainable and Green Transition Strategies by public universities</t>
  </si>
  <si>
    <t>strategies</t>
  </si>
  <si>
    <t xml:space="preserve">At least 20 public universities shall adopt new Sustainable and Green Transition Strategies. The strategies shall formulate the vision, priority areas, principles and goals, necessary to support universities’ green transition in the short- and medium-term, including green skills education. </t>
  </si>
  <si>
    <t>34 - 7.4 SCHOOL ADAPTATION – PROMOTING GREEN SKILLS AND SUSTAINABILITY IN UNIVERSITIES (REPOWEREU) - 7.4.3 Establishment of strategic partnerships</t>
  </si>
  <si>
    <t>Establishment of strategic partnerships by public universities</t>
  </si>
  <si>
    <t>strategic partnerships</t>
  </si>
  <si>
    <t xml:space="preserve">20 strategic partnerships between public universities and a third party developing green skills education shall be established. </t>
  </si>
  <si>
    <t>35 - 7.5 DECARBONISATION OF ROAD TRANSPORT (REPOWEREU) - 7.5.1 National Action Plan for Clean Mobility and deployment targets for zero-emission mobility</t>
  </si>
  <si>
    <t>Revision of the National Action Plan for Clean Mobility</t>
  </si>
  <si>
    <t>Adoption by the Government of the revision of the National Action Plan for Clean Mobility</t>
  </si>
  <si>
    <t>MIT</t>
  </si>
  <si>
    <t>The Government shall adopt a revision of the National Action Plan for Clean Mobility, defining a pathway for Czechia to accelerate the deployment of zero-emission mobility and the roll-out of relevant recharging and hydrogen refuelling infrastructure.
The Action Plan shall be consistent with relevant EU legal requirements (such as, the Alternative Fuel Infrastructure Regulation, Renewable Energy Directive, Clean Vehicles Directive, the Trans-European Transport Network Regulation) and with Czechia’s National Energy and Climate Plan and the National Air Pollution Control Programme. 
The Action Plan shall define dedicated targets for the increase of number of zero-emission vehicles registered in Czechia in respective categories (M1-passenger cars, N1 - light commercial vehicles; N2 and N3 - heavy-duty vehicles, based on UNECE standards), to be met by 31 December 2025 and 31 December 2030. The dedicated targets for zero-emission vehicle registrations for 2025 shall reflect a requirement of reaching an increase of at least 70% in the number of zero-emission vehicles registered in the respective vehicle categories compared to the 2022 baseline.
The Action Plan shall define dedicated targets for charging infrastructure and hydrogen refuelling stations, in line with relevant legal requirements of the Alternative Fuels Infrastructure Regulation.
The Action Plan shall include a list of measures to provide financial and fiscal incentives to further incentivise deployment of zero-emission vehicles and infrastructure. 
The Action Plan shall also present a list of additional measures aimed at creating a conducive environment for deployment and operation of recharging infrastructure and hydrogen refuelling station, notably easing the construction, permitting, and operation for the relevant infrastructure.
Relevant stakeholders, such as industry representatives and non-government organisations, shall be consulted on the draft Action Plan before its finalisation.</t>
  </si>
  <si>
    <t>Increasing the number of zero-emission vehicles registered</t>
  </si>
  <si>
    <t>percentage</t>
  </si>
  <si>
    <t>The target refers to a minimum percentage increase in the number of zero-emission vehicles registered in respective vehicle categories (M1 -passenger cars, N1 - light commercial vehicles; N2 and N3 - heavy-duty vehicles, based on UNECE standards) by 31 December 2025 in Czechia compared to the 2022 baseline.
Official data shall be reported by the end of 31 March 2026 to the European Alternative Fuels Observatory for monitoring purposes.</t>
  </si>
  <si>
    <t xml:space="preserve">Support for accelerated deployment of alternative fuels infrastructure </t>
  </si>
  <si>
    <t xml:space="preserve">Publication of funding calls by Ministry of Transport for the deployment of electric charging infrastructure and hydrogen refuelling stations  </t>
  </si>
  <si>
    <t>Czechia shall launch public calls under a funding scheme for a minimum overall value of EUR 120 million to support deployment of alternative fuels infrastructure, namely electric charging infrastructure and hydrogen refuelling stations in Czechia, aimed at recharging or refuelling zero-emission light-duty vehicles and heavy-duty vehicles. 
For the purposes of fulfilment of the milestone, Czechia shall also provide the following information concerning the operation of the scheme between February 2022 and March 2026:
•	the overall actual level of committed funding for infrastructure supported under the scheme;
•	the number and type of infrastructure supported under the scheme;
•	the power output of charging stations, charging points, and capacity and pressure of dispensers of hydrogen refuelling supported under the scheme; 
•	geographical location of the supported infrastructure.</t>
  </si>
  <si>
    <t xml:space="preserve">35 - 7.5 DECARBONISATION OF ROAD TRANSPORT (REPOWEREU) -7.5.2 Tax measures in support of zero-emission mobility </t>
  </si>
  <si>
    <t>Tax exemptions for promotion of deployment of zero-emission vehicles in the private companies</t>
  </si>
  <si>
    <t>Entry into force of amendments of Income Tax Act</t>
  </si>
  <si>
    <t>The amended Income Tax Act shall set out an accelerated depreciation for all zero emission vehicles of all vehicle categories (M1 -passenger cars, N1 - light commercial vehicles; N2 and N3 - heavy-duty vehicles, based on UNECE standards) for corporate fleets.
The Income Tax Act shall also be revised to change in-kind benefits for company car schemes based on CO2 emission performance of passenger cars. The amendment shall set out a differentiation in the in-kind benefits scheme between zero-emission vehicles and other types of vehicles, with zero-emission vehicles receiving the most advantageous treatment. The amendment shall ensure similar level of incentive for both employees and employers.</t>
  </si>
  <si>
    <t>35 - 7.5 DECARBONISATION OF ROAD TRANSPORT (REPOWEREU) - 7.5.3 Improving the regulatory framework for renewable hydrogen</t>
  </si>
  <si>
    <t>Revision of the Czech Hydrogen Strategy</t>
  </si>
  <si>
    <t>Adoption by the Government</t>
  </si>
  <si>
    <t>The Czech Hydrogen Strategy shall be revised to define the priorities of developing primarily a renewable hydrogen-based ecosystem in Czechia. The revised strategy shall be based on an analysis of the various segments of the Czech hydrogen economy and take into account relevant EU requirements. The revision shall define dedicated targets for the production and utilisation of hydrogen, with a primary focus on renewable hydrogen.
The revised Hydrogen Strategy shall be accompanied by a list of primary legislation, secondary legislation, technical norms, and methodologies whose adoption or amendment is necessary to ensure alignment with the EU legal framework relating to hydrogen, especially the Renewable Energy Directive, as well as to provide enabling conditions for the development of the Czech hydrogen ecosystem. The list shall include expected indicative timelines for the adoption or amendments of such measures.
The revision shall also include an action plan which aims to define public funding priorities for different segments of the hydrogen ecosystem and set out timelines for launching relevant funding calls.
The revised Hydrogen Strategy shall also include an assessment and trajectory for suppliers of hydrogen and operators of hydrogen refuelling stations to supply renewable hydrogen at hydrogen refuelling stations in Czechia. Notably, the trajectory shall set a target for Czech hydrogen refuelling stations to cumulatively supply volumes of renewable hydrogen in line with the sub-targets of the Renewable Energy Directive and ensures that hydrogen refuelling stations which received support under General Block Exemption rules solely supply renewable hydrogen from 2035 onwards.</t>
  </si>
  <si>
    <t>Revision of the Czech Hydrogen Strategy – measures to promote uptake of hydrogen</t>
  </si>
  <si>
    <t>Entry into force of amendments</t>
  </si>
  <si>
    <t>Out of the measures included on the list of measures in the previous milestone number 333, Czechia shall at least ensure the revision of the following binding measures:
a)	Energy Act (458/2000 Coll.) to define hydrogen as an energy carrier; 
b)	Decree No. 108/2011 Coll., on gas measurement and revision of Decree No. 488/2021 Coll., on requirements for connection to the gas system, and
c)	Decree No. 345/2002 Coll., on determining measuring instruments for mandatory verification and measuring instruments that are subject to type approval in order to incentivise and ease the uptake of hydrogen, particularly pure hydrogen, in gas grids.</t>
  </si>
  <si>
    <t>35 - 7.5 DECARBONISATION OF ROAD TRANSPORT (REPOWEREU) - 7.5.4 Enabling conditions for zero-emission alternative fuels infrastructure</t>
  </si>
  <si>
    <t>Simplification of permitting process for construction of electric charging stations and hydrogen refuelling stations</t>
  </si>
  <si>
    <t xml:space="preserve">Entry into force of a set of amendments to the Construction Act </t>
  </si>
  <si>
    <t>Entry into force of amendments to the Construction Act. The amendments shall provide preferential treatment for chargers of up to 22 kW by defining this type of infrastructure as a “minor construction” and defining chargers above 22kW as “simple construction” for the purposes of construction permit procedures.</t>
  </si>
  <si>
    <t>Simplification of permitting process for construction of electric charging stations and hydrogen refuelling stations – additional measures</t>
  </si>
  <si>
    <t xml:space="preserve">Adoption of measures and amendments to existing binding measures </t>
  </si>
  <si>
    <t>For the purpose of this milestone, additional binding or non-binding measures or amendments to existing binding or non-binding measures shall be adopted, resulting in the simplification and easing of the construction, permitting and operation of the charging infrastructure and hydrogen refuelling stations. The additional measures and revised existing measures may include primary legislation, secondary legislation, or technical norms and methodologies. Such additional measured be based on the list of measures prepared as part of Reform 1.</t>
  </si>
  <si>
    <t>35 - 7.5 DECARBONISATION OF ROAD TRANSPORT (REPOWEREU) - 7.5.5 Incentivising zero-emission mobility through changes in highway vignette cost and structure</t>
  </si>
  <si>
    <t xml:space="preserve">Revising the highway vignette costs </t>
  </si>
  <si>
    <t xml:space="preserve">Entry into force of amendment of the Road Act </t>
  </si>
  <si>
    <t>Entry into force of amendments to the Road Act to modify the highway vignette fees and the cost structure of the highway vignette for vehicle categories below 3.5 tonnes (M1- passenger cars, N1 - light commercial vehicles based on UNECE standards), based on their CO2 performance. The amendments shall ensure a tax differentiation between conventional and low-emission vehicles below 50gCO2/km, and zero-emission vehicles of type M1 and N1, with zero-emission vehicles of the said types being exempted from highway vignette fees. The amendment shall also ensure an increase of the annual highway vignette for M1 and N1 conventionally fuelled vehicles by no less than 50% compared to 2022 baseline.</t>
  </si>
  <si>
    <t>35 - 7.5 DECARBONISATION OF ROAD TRANSPORT (REPOWEREU) - 7.5.6 Scaled up measure: Aid for purchase of vehicles – zero-emission vehicles and cargo e-bikes for private companies</t>
  </si>
  <si>
    <t>Scale-up of target 119 of Component 2.4</t>
  </si>
  <si>
    <t xml:space="preserve">Increase in the number </t>
  </si>
  <si>
    <t>An increase of 1885 additional units in the number of zero-emission vehicles, resulting in total 4,555 new vehicles, of which 4055 zero-emission vehicles (cars and vans) and 500 new cargo e-bikes.</t>
  </si>
  <si>
    <t>36 - 7.6 ELECTRIFICATION OF RAIL TRANSPORT (REPOWEREU) - 7.6.1 Electrification in Brno region</t>
  </si>
  <si>
    <t>Completion of rail electrification project “Electrification of Brno- Zastávka u Brna, stage 2”</t>
  </si>
  <si>
    <t>Km</t>
  </si>
  <si>
    <t>Railway Administration Správa železnic</t>
  </si>
  <si>
    <t>Completion of electrification project “Electrification of Brno Zastávka u Brna, stage 2”. The project shall altogether result in 9.98 kilometers of electrified rail line.</t>
  </si>
  <si>
    <t>37 - 7.7 SIMPLIFYING ENVIRONMENTAL PERMITTING PROCESSES AND DEFINING AREAS FOR THE DEVELOPMENT OF RENEWABLE ENERGY SOURCES (REPOWER EU) - 7.7.1 Single environmental opinion</t>
  </si>
  <si>
    <t>Entry into Force of the Single Environmental Opinion </t>
  </si>
  <si>
    <t> Provision in the law indicating the entry into force of the law </t>
  </si>
  <si>
    <t>MOE</t>
  </si>
  <si>
    <t xml:space="preserve">Entry into force of legislation on the Single Environmental Opinion. The opinion shall merge environmental permits procedure into a binding single opinion for all projects authorised under the Construction Act and projects subject to an environmental impact assessment, if requested by the project applicant. The law shall apply as of 1 January 2024 for the special structure defined by the Building Act and as of J July 2024 for other types of building. 
The legislation shall provide for the designation of the single authorities in charge of issuing the opinion, according to the different cases (e.g. regional authorities, municipal authority with extended competence or the Ministry of Environment). 
It shall also provide that for projects subject to the EIA, Single environmental opinion shall be available electronically in the EIA/SEA national information system. </t>
  </si>
  <si>
    <t>Insufficient staff capacity; depending on number of newly hired employees.</t>
  </si>
  <si>
    <t>Copy of the Collection of Regulations with the Single Environmental Opinion Act, including the article about entry into force of the Act.</t>
  </si>
  <si>
    <t xml:space="preserve">Technical assistance to accelerate and improve the quality of environmental permitting procedures   </t>
  </si>
  <si>
    <t>Number of staff</t>
  </si>
  <si>
    <t>36 full-time staff shall be recruited for the implementation of the single environmental opinion reform.  </t>
  </si>
  <si>
    <t>Not sufficient human resources, given the current situation in the labour market in the Czech Republic.</t>
  </si>
  <si>
    <t>HR Systemization of MoE - occupied jobs (work / service positions)</t>
  </si>
  <si>
    <t xml:space="preserve">Publication of methodologies and templates by the Ministry of Environment  </t>
  </si>
  <si>
    <t>Publication of the guidelines</t>
  </si>
  <si>
    <t xml:space="preserve">The Ministry of Environment shall publish the following guidelines for the state administration:
1) Methodological instruction, templates for the procedure where binding opinion of EIA is combined with SEO
2) Methodological instruction for the procedure when the SEO is issued separately, i.e. when the EIA takes place first and the SEO is issued afterwards.
3) Methodological guidance describing the governance, structural changes, allocation of competences and guiding the work of different state authorities.  
The methodologies shall include also document templates including the SEO application templates. </t>
  </si>
  <si>
    <t>Copy of the publication of the guidelines in the Official Gazette or website of the Ministry of the Environment, accompanied by a document duly justifying how the milestone (including all the constitutive elements) was satisfactorily fulfilled.</t>
  </si>
  <si>
    <t>37 - 7.7 SIMPLIFYING ENVIRONMENTAL PERMITTING PROCESSES AND DEFINING AREAS FOR THE DEVELOPMENT OF RENEWABLE ENERGY SOURCES (REPOWER EU) - 7.7.2 Renewables acceleration areas</t>
  </si>
  <si>
    <t xml:space="preserve">Methodology for designating renewables acceleration areas </t>
  </si>
  <si>
    <t>Publication of the methodology</t>
  </si>
  <si>
    <t>The methodology shall determine unified criteria for the selection and assessment of suitable areas for wind and solar energy development. This shall include the areas with the lesser environmental impact, none or low conflict with other interests, areas with sufficient potential of wind energy density, wind speed, solar irradiance and accessibility of transmission system. The financial incentives, mitigation measures and win-win solutions to improve ecosystem services in landscape shall be part of the documents attached to the methodology. 
The methodology shall be established in cooperation with relevant stakeholders, including through communication with public and transparent dialogue.
Assistance and communication outreach actions on acceleration areas shall be provided by the Ministry of Environment to the regions and municipalities.</t>
  </si>
  <si>
    <t xml:space="preserve">Summary document duly justifying how the milestone (including all the constitutive elements) was satisfactorily fulfilled. This document shall include as an annex the following documentary evidence:
•	Methodology for determining suitable areas for the development of renewable energy sources, including a description of the selection criteria used 
•	Proposal of mitigating measures 
•	Overall proposal for solving the issue of renewable energy sources to fulfill the objectives of the RED III directive.
</t>
  </si>
  <si>
    <t>Framework supporting the renewable acceleration areas</t>
  </si>
  <si>
    <t xml:space="preserve">Entry into force of legislative amendment to the Building Act, the Energy Act, the Renewable Energy Sources Act, the Environmental Impact Assessment Act and the Nature and Landscape Act
Entry into force of new legislation on renewable acceleration areas 
Adoption of the updated spatial development policies </t>
  </si>
  <si>
    <t>The legislative amendments shall create the possibility for regions and municipalities to designate renewables acceleration areas for solar and wind power technologies, based on the principles of territorial development and on the methodology for establishing the go to areas. Each area shall include targets for space (km2) or installed capacity (MW) for wind and solar. 
The legislative amendments shall introduce specific simplified permitting and grid connection procedures applying to renewable energy installation within such renewables acceleration areas, resulting in easier procedures and shorter deadlines. A single environmental assessment shall be carried out under the SEA Directive on the level of the area, exempting projects from carrying out individual impact assessment. If there is evidence from the screening by the relevant authority that an individual project is highly likely to have significant adverse effects on the environment, they have to such project will be subject to environmental assessments under the EIA and Habitats Directives (undertaken within 6 months). At planning level, the renewables acceleration areas shall be subject to the public participation.
Projects located in acceleration area shall benefit from accelerated permitting procedure. Mandatory binding deadlines for all permits granting shall be set in order to ensure that the permit granting process does not exceed one year for installations above 150kw and 6 months for renewable installations up to 150 kw.
The legislative amendments shall provide for the introduction of project acceptance measures such as, financial participation, sharing of economic benefits, conflict resolution mechanisms, early engagement measures as well as environmental mitigation measures.</t>
  </si>
  <si>
    <t xml:space="preserve">Summary document duly justifying how the milestone (including all the constitutive elements) was satisfactorily fulfilled. This document shall include as an annex the following documentary evidence:
•	Proposal for legislative amendments to the determination of acceleration zones (territorial development principles or a similar corresponding document) 
•	Setting up the environmental impact assessment process and carrying out this assessment. Provide funding for these assessments. 
</t>
  </si>
  <si>
    <t>Designation of renewables acceleration areas for wind and solar energy development</t>
  </si>
  <si>
    <t xml:space="preserve">Three full-time staff and one half time staff shall be recruited for the implementation of the renewable acceleration areas.  </t>
  </si>
  <si>
    <t>HR Systemization of MoE and NCA - occupied jobs (work / service positions)</t>
  </si>
  <si>
    <t>The set of renewables acceleration areas shall be designated with  renewable energy capacity targets for most regions , the total combined capacity for wind and solar  generation shall be at least 2 500 MW.</t>
  </si>
  <si>
    <t>Summary document duly justifying how the milestone (including all the constitutive elements) was satisfactorily fulfilled. This document shall include as an annex the following documentary evidence: Statutory demarcation of specific areas for minimum wind and solar power output.</t>
  </si>
  <si>
    <t>* V současné chvíli probíhají s EK v rámci revize Provozního ujednání jednání o úpravě těchto sloupců. Finální text bude součástí Provozního ujednání.</t>
  </si>
  <si>
    <t>loan M/T</t>
  </si>
  <si>
    <t>Green and digital objectives</t>
  </si>
  <si>
    <t>2. FOR THOSE ENVIRONMENTAL OBJECTIVES THAT WERE INDICATED TO BE AFFECTED UNDER SECTION 1, PLEASE ANSWER THE QUESTIONS BELOW FOR EACH RELEVANT MEASURE:</t>
  </si>
  <si>
    <t>Resort</t>
  </si>
  <si>
    <t>Related measure (reform or investment)</t>
  </si>
  <si>
    <t>Relevant time period</t>
  </si>
  <si>
    <t>Estimated costs for which funding from the RRF is requested</t>
  </si>
  <si>
    <t>Funding from other sources (as requested by Art. 9 in the Regulation)</t>
  </si>
  <si>
    <t>COFOG level 2 category
(or 'Not relevant' in case of a revenue measure)</t>
  </si>
  <si>
    <t>Methodological information</t>
  </si>
  <si>
    <t>Comparative data on costs from past reforms / investments</t>
  </si>
  <si>
    <t>Independent validation (encouraged)</t>
  </si>
  <si>
    <t>Please indicate for which of the environmental objectives below you consider that a detailed Do-No-Significant-Harm assessment should be carried out, taking into account the life cycle of the measure.</t>
  </si>
  <si>
    <t>Climate change mitigation</t>
  </si>
  <si>
    <t>Climate change adaptation</t>
  </si>
  <si>
    <t>The sustainable use and protection of water and marine resources</t>
  </si>
  <si>
    <t>The circular economy, including waste prevention and recycling</t>
  </si>
  <si>
    <t>Pollution prevention and control for air, water or land</t>
  </si>
  <si>
    <t>The protection and restoration of biodiversity and ecosystems</t>
  </si>
  <si>
    <t>Total requested</t>
  </si>
  <si>
    <t>If available: split by year</t>
  </si>
  <si>
    <t>From other EU programmes</t>
  </si>
  <si>
    <t>From national budget or other sources</t>
  </si>
  <si>
    <t>Methodology used and description of costs</t>
  </si>
  <si>
    <t>Specify source</t>
  </si>
  <si>
    <t>Amount (CZK million)</t>
  </si>
  <si>
    <t>Possible reference to past EU programs</t>
  </si>
  <si>
    <t>Name of the validating entity and reference to the validation</t>
  </si>
  <si>
    <t>Green objectives</t>
  </si>
  <si>
    <t>Digital objectives</t>
  </si>
  <si>
    <t>Tagged RRF contribution</t>
  </si>
  <si>
    <t>The sustainable use and protection for water and marine resources</t>
  </si>
  <si>
    <t>Pollution prevention and control to air, water or land</t>
  </si>
  <si>
    <t>Is the measure expected to lead to significant GHG emissions?</t>
  </si>
  <si>
    <t>Is the measure expected to lead to an increased adverse impact of the current climate and the expected future climate, on the measure itself or on people, nature or assets?</t>
  </si>
  <si>
    <t>Is the measure expected to be detrimental:
(i) to the good status or the good ecological potential of bodies of water, including surface water and groundwater; or
(ii) to the good environmental status of marine waters?</t>
  </si>
  <si>
    <t xml:space="preserve">Is the measure expected to:
(i) lead to a significant increase in the generation, incineration or disposal of waste, with the exception of the incineration of non-recyclable hazardous waste?
(ii) lead to significant inefficiencies in the direct or indirect use of any natural resource  at any stage of its life cycle which are not minimised by adequate measures?
(iii) to cause significant and long-term harm to the environment in respect to circular economy? </t>
  </si>
  <si>
    <t>Is the measure expected to lead to a significant increase in the emissions of pollutants  into air, water or land, as compared to a situation without the measure?</t>
  </si>
  <si>
    <t>Is the measure expected to be:
(i) significantly detrimental to the good condition and resilience of ecosystems; or
(ii) detrimental to the conservation status of habitats and species, including those of Union interest?</t>
  </si>
  <si>
    <t>From date</t>
  </si>
  <si>
    <t>To date</t>
  </si>
  <si>
    <t>Amount (CZK million) - VAT excluded</t>
  </si>
  <si>
    <t>NEW allocation CZK</t>
  </si>
  <si>
    <t>NEW allocation EUR (23,742)</t>
  </si>
  <si>
    <t>Repayable financial support (loans) / Non-repayable financial support (grants)</t>
  </si>
  <si>
    <t>Specify the EU programmes
[Breakdown by programme if relevant (e.g. Regional Operational Programme)]</t>
  </si>
  <si>
    <t>Intervention field</t>
  </si>
  <si>
    <t>Climate
Tag</t>
  </si>
  <si>
    <t>Environmental
Tag</t>
  </si>
  <si>
    <t>Digital
Tag</t>
  </si>
  <si>
    <t>Climate</t>
  </si>
  <si>
    <t>Digital</t>
  </si>
  <si>
    <t>Yes / No</t>
  </si>
  <si>
    <t>Detailed justification based on evidence if ‘no’ was selected</t>
  </si>
  <si>
    <t>Yes / No / Not Applicable</t>
  </si>
  <si>
    <t>Detailed justification based on evidence</t>
  </si>
  <si>
    <t>MV</t>
  </si>
  <si>
    <t>Grants</t>
  </si>
  <si>
    <t>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</si>
  <si>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500-1500</t>
  </si>
  <si>
    <t xml:space="preserve">Digital Czech Republic - Information Concept of the Czech Republic - implementation plans are currently being prepared for 2022 with a view to the following period, which will be submitted to the government by 31 August 2021 and subsequently support from the state budget will be negotiated. Based on the experience of previous years, support for Digital Czechia ranged from CZK 0.5 to 1.5 billion per year. All projects planned to be implemented by individual authorities from state budget resources must be part of the Digital Czechia Catalogue of Projects. The projects must be schematically described and budgeted. Only one financial source (State Budget, IROP, RRF) can be used for one project within the Catalogue. The projects recommended for funding are subject to several stages of review and final approval by the Government Council for Information Society and recommended for funding within the framework of Implementation Plans. </t>
  </si>
  <si>
    <t>01.6 - General public services n.e.c</t>
  </si>
  <si>
    <t>Bottom-up approach. The investment consists of 22 projects, which are partially interconnected or interrelated. The individual projects have differently defined costing methodologies, different sources and verification mechanisms. These are described in detail in the project cards that are annexed to the National Recovery Plan.</t>
  </si>
  <si>
    <t>-</t>
  </si>
  <si>
    <t>See attached file</t>
  </si>
  <si>
    <t>4 - 011 - Government ICT solutions, e-services, applications</t>
  </si>
  <si>
    <t>Bottom-up approach. The investment is composed of one programme (to support the publication of open data in public administration) and four interlinked or interdependent projects. The programme and the individual projects have differently defined costing methodologies, resources and verification mechanisms. These are described in detail in the programme or project cards that are annexed to the National Recovery Plan.</t>
  </si>
  <si>
    <t>The costing was based on an analysis of the solution method, a multiplication of time estimates and previous public contracts carried out in the public administration. The first step for the implementation of rules in existing and emerging legislation(e.g. Data Governance Act), introduced to improve data quality and support eGovernment services, is to conduct a data audit at all levels of government. The budget foresees the implementation of data audits at key public administration institutions in the Czech Republic, in particular Ministries (14) and central state administration bodies (18). The actual calculation is 14*5 million CZK + 18*3.1 million CZK. In the event of a change in market conditions, the number of entities for which the data audit will be carried out will change in an aliquot manner.</t>
  </si>
  <si>
    <t>We assume complementary investments in the total amount of approximately CZK 1 billion for the eHealth area from the IROP 2021-2027 programme. These investments are not currently divided into individual topics and calls and therefore it is not possible to specify the volume of financing for this area.  There will be no overlapping investments within individual projects. Thus, if a project is financed from the National Recovery Plan, it will no longer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</si>
  <si>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07.6 - Health services n.e.c.</t>
  </si>
  <si>
    <t xml:space="preserve">The reform is composed of three programmes and three projects interlinked or linked to each other. The different programmes and projects have differently defined costing methodologies, resources and verification mechanisms. These are described in detail in the programme or project cards that are annexed to the National Recovery Plan. </t>
  </si>
  <si>
    <t>4 - 013 - e-Health services and applications (including e-Care, Internet of Things for physical activity and ambient assisted living)</t>
  </si>
  <si>
    <t>We assume complementary financing in the total amount of approximately CZK 7.5 billion for the eGovernment area from the IROP 2021-2027 programme. These funds are not currently divided into individual calls and therefore it is not possible to specify their volume directed to the eJustice area. There will be no overlapping investments within individual projects. Thus, if a project is financed from the National Recovery Plan, it will no longer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</si>
  <si>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03.6 - Public order and security n.e.c.</t>
  </si>
  <si>
    <t xml:space="preserve">Bottom-up approach. The investment consists of 2 projects. The different projects have differently defined costing methodologies, different sources and verification mechanisms. These are detailed in the project cards that are annexed to the National Recovery Plan. </t>
  </si>
  <si>
    <t>4 - 011quater - Digitalisation of Justice Systems</t>
  </si>
  <si>
    <t>Loans</t>
  </si>
  <si>
    <t>National budget</t>
  </si>
  <si>
    <t>01.6 - General public services n.e.c.</t>
  </si>
  <si>
    <t>Consultation with suppliers</t>
  </si>
  <si>
    <t>Suppliers information</t>
  </si>
  <si>
    <t>No</t>
  </si>
  <si>
    <t>The activity triggered by the measure has a negligible foreseeable impact in the environmental context described above, taking into account both direct and indirect impacts throughout its life cycle. No risks of environmental degradation are identified as the only type of equipment installed under this investment activity is ICT hardware. In the individual projects, the hardware will replace the original technology and the original technology will be managed in accordance with Act No. 541/2020 Coll. on Waste, No. 542/2020 Coll. on End-of-Life Products, No. 477/2001 Coll. on Packaging and Directive 2012/19/EU on Waste Electrical and Electronic Equipment, Directive 2009/125/EC establishing a framework for the setting of ecodesign requirements for energy-related products, Directive 2011/65/EU on the restriction of the use of certain hazardous substances in electrical and electronic equipment and Directive 2021/19/EU laying down a common methodology and a format for reporting on reuse in accordance with Directive 2008/98/EC of the European Parliament and of the Council. At the same time, it will be replaced by hardware with significantly higher energy efficiency - i.e. it will provide significantly higher computing power for the same energy consumption. In the case of the implementation of the services and systems, the preference will be to place them in cloud centres, which have even lower environmental impacts through shared computing and storage space. However, from a security point of view, it is not possible to place all systems in cloud centres. Nevertheless, purchased new hardware will always taking into account the applicable national and European legislation. For these reasons, the implementation of the measures will not significantly undermine climate change mitigation objectives.</t>
  </si>
  <si>
    <t>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building and development of agenda information systems. In the Catalogue of the Digital Czech Republic programme, in which all transformation and IT projects must be registered, we currently register about 10 projects for financing from IROP 2021-2027 in the field of agenda systems with a total value of about CZK 800 million. There will be no overlap in funding within individual projects. Thus, if a project is financed from the National Recovery Plan, it will no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</si>
  <si>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Bottom-up approach. The investment is composed of 16 projects from different gestors. The different projects have different costing methodologies, different sources for cost determination and verification. They are then described in detail within the project cards that are annexed to the National Recovery Plan.</t>
  </si>
  <si>
    <t>We assume complementary investments in the total amount of approximately CZK 7.5 billion for the eGovernment area from the IROP 2021-2027 programme. These investments are not currently divided into individual topics and calls and therefore it is not possible to specify the volume of investments in the building and development of core registers and facilities for eGovernment. There will be no overlapping of investments within individual projects. Thus, if a project is financed from the National Recovery Plan, it will no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</si>
  <si>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Bottom-up approach. The investment is composed of 15 projects from different gestors. The different projects have different costing methodologies, different sources for cost determination and verification. They are then described in detail within the project cards that are annexed to the National Recovery Plan.</t>
  </si>
  <si>
    <t>Complementary investments in the area of cyber security are funded by Integrated regional operational programme (IROP), alocation for cyber security in IROP was however already deleted. 
The proposed expansion of the investment Cyber security in RRF thus also has the ambition to "subsidize" the excess of demand over supply for IROP's cybersecurity challenges. There will be no overlapping of investments within individual projects. Thus, if a project is financed from the National Recovery Plan, it will no longer be financed from IROP funds.</t>
  </si>
  <si>
    <t>Bottom-up approach. The investment is composed of one programme and 6 projects of different gestors. The programme and the individual projects have different costing methodologies and different sources for cost determination and verification. These are then detailed within the programme and project cards that are annexed to the National Recovery Plan.</t>
  </si>
  <si>
    <t xml:space="preserve">6 - 021quinquies - Development and deployment of cybersecurity technologies, measures and support facilities for public and private sector users. </t>
  </si>
  <si>
    <t>Complementary investments in the area of cyber security are funded by Integrated regional operational programme (IROP), alocation for cyber security in IROP was however already deleted.
The proposed expansion of the investment Cyber security in RRF thus also has the ambition to "subsidize" the excess of demand over supply for IROP's cybersecurity challenges. There will be no overlapping of investments within individual projects. Thus, if a project is financed from the National Recovery Plan, it will no longer be financed from IROP funds.</t>
  </si>
  <si>
    <t>Data on the average amount of project applications in the Integrated Regional Operational Program (about CZK 30 million)
Data from the Ministry of Transport and its subordinate organizations - the average amount of submitted projects is CZK 40 million.
Data from the Ministry of Health (CZK 80 million for large health care providers, CZK 30 million for other health care providers)</t>
  </si>
  <si>
    <t>IROP, Ministry of Transportation, Ministry of Health, Digital Czech catalogue</t>
  </si>
  <si>
    <t>Our proposed expansion is a follow-up to the current Investment Cyber security in RRF, which had alocation of 63251 mn EUR (2694,96 milion CZK - WAT excluded)</t>
  </si>
  <si>
    <t>current RRF</t>
  </si>
  <si>
    <t>Bottom-up approach. The reform is composed of 5 projects by different gestors. The different projects have different costing methodologies and different sources for cost determination and verification. They are then described in detail within the project cards that are annexed to the National Recovery Plan.</t>
  </si>
  <si>
    <t xml:space="preserve">2 - 1.2 Digital public administration systems - 1.2.5 Development of systems supporting  ehealth </t>
  </si>
  <si>
    <t>We expect complementary financial resources in the total amount of approximately CZK 1 billion in the area of eHealth. These finances are currently not divided into individual calls and therefore it is not possible to specify the exact volume of investments in the eHealth. There will be no overlapping of investments within individual projects. Thus, if a project is financed from the National Recovery Plan, it will no longer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</si>
  <si>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Bottom-up approach. The reform is composed of 7 projects of different gestors from the Ministry of Health.  The different projects have different costing methodologies and different sources for cost determination and verification. They are then described in detail within the project cards that are annexed to the National Recovery Plan.</t>
  </si>
  <si>
    <t>4 - 095 - Digitalisation in health care</t>
  </si>
  <si>
    <t>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building and development of agenda information systems. In the Catalogue of the Digital Czech Republic programme, in which all transformation and IT projects must be registered, we currently register about 10 projects for financing from IROP 2021-2027 in the field of agenda systems with a total value of about CZK 800 million. There will be no overlap in funding within individual projects. Thus, if a project is financed from the National Recovery Plan, it will no be financed from IROP funds. We assume complementary financial resources in the total amount of approximately CZK 7.5 billion for the eGovernment area from the IROP 2021-2027 programme. These financial resources are not currently divided into individual topics and calls and therefore it is not possible to specify the volume directed to the area of digital services for end users. In the Catalogue of the Digital Czech programme, in which all transformation and IT projects must be registered, we currently register about 8 projects for funding from IROP 2021-2027 in the area of digital services for end users. There will be no overlap in funding within individual projects. Thus, if a project is funded from the National Recovery Plan, it will no longer be funded from the IROP.</t>
  </si>
  <si>
    <t>Bottom-up approach. The investment consists of 3 projects. The different projects have different costing methodologies, different sources for cost determination and verification. They are then described in detail within the project cards that are annexed to the National Recovery Plan.</t>
  </si>
  <si>
    <t>MPO</t>
  </si>
  <si>
    <t>04.6 - Posts and telecommunication</t>
  </si>
  <si>
    <t>(a) Preparation of measures for better sharing and cheaper development of infrastructure - cost of developing, securing and managing the information system based on market research
(b) Increasing the number of measurements - CTU cost calculations based on market research and historical prices
c) In the area of DTM, the MIT draws on the experience of the OP PIK, where the activity of creating digital technical maps for public entities and for the regions of the Czech Republic was supported under Call III. The funding for the DTM activity from OP PIK contributed mainly to the consolidation of existing data; the resulting map will not provide complete data on objects in the territory that are not yet mapped. Therefore, it is necessary to follow up with an activity that will complement the DTM data and will also record investment intentions. The calculations are based on the projects submitted under the OP PIK, on the basis of which the average price for digitisation of objects (ha/km) was determined. See Costing_Methodology of calculation.</t>
  </si>
  <si>
    <t>a) Costing_Methodology of calculation
b) 1.3.1_CTU_Inventory of ASMKS components
c) 1.3.1_OP PIK_DTM</t>
  </si>
  <si>
    <t>Overview of DTM projects from OP PIK</t>
  </si>
  <si>
    <t>OP PIK - SC 4.1</t>
  </si>
  <si>
    <t>1 - 053 - Very High-Capacity broadband network (access/local loop with a performance equivalent to an optical fibre installation up to the distribution point at the serving location for homes and business premises)</t>
  </si>
  <si>
    <t>Mainly MIT expert estimate based on experience with public procurement.</t>
  </si>
  <si>
    <t>GTA study "Analysis of the development of NGA networks in the Czech Republic"</t>
  </si>
  <si>
    <t>https://smlouvy.gov.cz/smlouva/9452847?backlink=60ozd</t>
  </si>
  <si>
    <t>1 - 054 - Very High-Capacity broadband network (access/local loop with a performance equivalent to an optical fibre installation up to the base station for advanced wireless communication)</t>
  </si>
  <si>
    <t>Operational Programme Technologies and Applications for Competitiveness (2021 - 2027) - There will be no overlap in funding within individual projects. Thus, if a project is financed from the National Recovery Plan, it will no be financed from OP TAK fund.</t>
  </si>
  <si>
    <t>Expected private investments or state budget of the Czech Republic - co-financing to RRF</t>
  </si>
  <si>
    <t>The calculation of costs is based on projects implemented under OP PIK SC 4.1 High Speed Internet programme and on the experience of entrepreneurs in electronic communications who provided data for Grants Thornton Advisory's comprehensive analyses in 2019 and 2020. The average eligible cost per connection was set at CZK 43,828 for OP PIK projects. The GTA analysis provided data for the activity of connecting socio-economic actors - the analysis shows not only the absorption capacity but also the average need for built networks in kilometres for a certain type of actors. See Costing_Methodology.</t>
  </si>
  <si>
    <t>Overview of the projects of High speed internet from OP PIK
Analysis of the development of NGA networks in the Czech Republic
OP PIK - Call 2
OP PIK - Call 4</t>
  </si>
  <si>
    <t>Overview of the projects of High speed internet from OP PIK</t>
  </si>
  <si>
    <t>Expert estimation of mobile network designers. Recommendations of the Association of Mobile Network Operators.</t>
  </si>
  <si>
    <t>Calculation of APMS "Repeaters for trains"</t>
  </si>
  <si>
    <t>It doesn't exist.</t>
  </si>
  <si>
    <t>1 - 054bis - 5G network coverage, including uninterrupted provision of connectivity along transport paths; Gigabit connectivity (networks offering at least 1 Gbps symmetric) for socio-economic drivers, such as schools, transport hubs and main providers of public services</t>
  </si>
  <si>
    <t xml:space="preserve">Expected private investments- co-financing to RRF </t>
  </si>
  <si>
    <t>Expert estimate of LTE network designers. Recommendations of the Association of Mobile Network Operators. Expert estimate of LTE network designers. 5G mobile signal coverage in Germany.</t>
  </si>
  <si>
    <t>Randomly selected project documentation for the construction of BTS LTS network. Expert estimation of LTE network designers. 5G mobile signal coverage in Germany.</t>
  </si>
  <si>
    <t>https://www.bundesregierung.de/breg-de/themen/digitalisierung/mobilfunkstrategie-1693528</t>
  </si>
  <si>
    <t>The system used within the Czech TREND program</t>
  </si>
  <si>
    <t>TREND support program</t>
  </si>
  <si>
    <t>see 1.3.6 Annex 2 Costing</t>
  </si>
  <si>
    <t>04.8 - R&amp;D Economic affairs</t>
  </si>
  <si>
    <t>Financing of external expertise based on public procurement. Used data are based on TAČR BETA programs, where average procurements (including mini tenders) cost 1,8 mil. These analyses and studies will support the activities of the Digital Transformation Committee.</t>
  </si>
  <si>
    <t>TAČR Beta</t>
  </si>
  <si>
    <t xml:space="preserve">6 - 021ter - Development of highly specialised support services and facilities for public administrations and businesses (national HPC Competence Centres, Cyber Centres, AI testing and experimentation facilities, blockchain, Internet of Things, etc.)  </t>
  </si>
  <si>
    <t>CEF Telecom - 75% cofinancing</t>
  </si>
  <si>
    <t>Financing of possible other outputs beyond the project from DČ / DES</t>
  </si>
  <si>
    <t>01.5 - Applied research and development in the field of general public services</t>
  </si>
  <si>
    <t>Calculated on the basis of 50% co-financing of the EDMO project of the European Commission. Increased by additional project financing after the end of CEF Telecom financing and the supplementary project CEDMO Index. 25% co-financing of CEF Telecom for the operation of the hub in the amount of CZK 8 million, followed by full financing of CZK 19 million after the end of CEF Telecom, CZK 16 million for the CEDMO Index for a period of 5 years.</t>
  </si>
  <si>
    <t>European Commission and consortium</t>
  </si>
  <si>
    <t>It is based on a comparison of similar projects in EU programs</t>
  </si>
  <si>
    <t>CEF Telecom</t>
  </si>
  <si>
    <t>04.1 - General economic, commercial and labor affairs</t>
  </si>
  <si>
    <t>Calculated as co-financing of the project (use case) within the European Blockchain Services Infrastructure (EBSI) v. 2 - allocation within the Digital Europe program. EUR 9 million / project under the Digital Europe program, 50% co-financing / adjustment of the project allocation from the Digital Europe program.</t>
  </si>
  <si>
    <t>It is based on the allocation of the Digital Europe program, which was set by the EC for the MFF on the basis of the costs of EBSI v. 1 projects</t>
  </si>
  <si>
    <t>5 - 010 - Digitising SMEs (including e-Commerce, e-Business and networked business processes, digital innovation hubs, living labs, web entrepreneurs and ICT start-ups, B2B)</t>
  </si>
  <si>
    <t>Based on ongoing economic indicators obtained in the competition "5 cities for 5G".</t>
  </si>
  <si>
    <t>5G Alliance</t>
  </si>
  <si>
    <t>So far, no project for Smart City or Industry | 4.0 has been fully implemented.</t>
  </si>
  <si>
    <t xml:space="preserve">5 - 010bis - Digitising large enterprises (including e-Commerce, e-Business and networked business processes, digital innovation hubs, living labs, web entrepreneurs and ICT start-ups, B2B)
6 - 021ter - Development of highly specialised support services and facilities for public administrations and businesses (national HPC Competence Centres, Cyber Centres, AI testing and experimentation facilities, blockchain, Internet of Things, etc.)  </t>
  </si>
  <si>
    <t>4 - 1.4 Digital economy and society, innovative start-ups and new technologies - 1.4.2 Institutional support for start-ups – EU Startup Nations Standards</t>
  </si>
  <si>
    <t xml:space="preserve">Financing of expert personnel and related costs. </t>
  </si>
  <si>
    <t>Financing of external expertise based on public procurement. Used data are based on TAČR BETA programs, where average procurements (including mini tenders) cost 1,8 mil. These analyses and studies will support the activities of the Start-up and spin-off WG and implementation of EU Nation Standards.</t>
  </si>
  <si>
    <t>Calculated on the basis of previous experience with the support of 66 projects from the Czech Rise Up program (out of 236 registered) during the first wave of the crisis in the spring of 2020 in the amount of 200 mil. CZK, on ​​average approx. 3.5 mil. CZK / project with 70% support.</t>
  </si>
  <si>
    <t>The analysis is based on real experience and data from the Czech Rise Up program directly during the coronavirus crisis.</t>
  </si>
  <si>
    <t>A system of conceptual support for regional (regional innovation centers), which will help companies overcome the crisis caused by COVID-19 and start a business. The activity will be coordinated and managed from one place so that companies receive the same quality of services in all regions of the Czech Republic. The cost estimate was determined on the basis of data obtained from the innovative business infrastructure platform.</t>
  </si>
  <si>
    <t>The estimate is based on the real need for additional resources in individual regions where limited entrepreneurial support is taking place and to ensure an increase in the quality of support, it is necessary to increase resources, especially in response to the current situation and COVID-19. The basis for the calculation is also the material from 2020 The backbone network of innovation infrastructure and support for startups according to the development phase</t>
  </si>
  <si>
    <t>5 - 018 - Incubation, support to spin offs and spin outs and start ups47</t>
  </si>
  <si>
    <t>The investment has no direct impact on the stated environmental objective, taking into account both direct and indirect impacts during the life cycle. No risks of environmental degradation are identified.</t>
  </si>
  <si>
    <t>Potential co-financing by the EIF from its managed sources</t>
  </si>
  <si>
    <t>Calculated on the basis of the absorption capacity within the planned pilot projects and the number of supported companies up to the level of co-investments within the preseed / seed investment rounds. Each of the pilot funds should co-invest EUR 15-20 million. EUR 200k x 0.4 = approx. 2 mil. CZK / project, CZK 2 mil. / Project x 100 projects / year x 3 years x 3 pilot funds = 1400 mil. CZK.</t>
  </si>
  <si>
    <t>NERV</t>
  </si>
  <si>
    <t>The absorption analysis of the startup / spin-off market was based on an expert estimate of NERV and a comparison with similar projects in EU countries.</t>
  </si>
  <si>
    <t>OP PIK</t>
  </si>
  <si>
    <t>Calculated on the basis of the absorption capacity within the planned pilot projects based on the EIF experience from previous projects</t>
  </si>
  <si>
    <t>EIF</t>
  </si>
  <si>
    <t>The absorption analysis of the startup / spin-off market was based on an expert estimate of EIF and a comparison with similar projects in EU countries (Bulgaria, Romania, Luxembourg, Netherlands, etc.)</t>
  </si>
  <si>
    <t>The investment has a negligible foreseeable impact on climate change mitigation related to the direct and primary indirect effects of the measure over its life cycle and is therefore considered to be in line with the DNSH principle.</t>
  </si>
  <si>
    <t xml:space="preserve">Based on historical data, unit costs were estimated (how much is expected to be provided for individual projects on average = innovative high-tech start-ups and how many supported projects are expected). </t>
  </si>
  <si>
    <t>The absorption capacity was determined on the basis of an analysis of the market of innovative start-ups with the potential for internationalization in the Czech Republic and also on the basis of the demand of Czech start-ups within the currently implemented support programs. (approx. 100 IDs in 3 years)</t>
  </si>
  <si>
    <t>5 - 015 - SME business development and internationalisation, including productive investments47</t>
  </si>
  <si>
    <t>The calculation was made on the basis of a comparison of the construction of technological sandboxes in regulated sectors at an amount of EUR 1 million / year, support for a period of at least 2 years and 3 sandboxes. A similar amount is allocated within the Digital Europe project to create technological test environments as a minimum.</t>
  </si>
  <si>
    <t>Ministry of Industry and Trade, European Commission</t>
  </si>
  <si>
    <t>The analysis is based on a comparison of test environments within digital technologies and similar projects in the EU DEP / HE programs. At the same time, stakeholders in regulated sectors were addressed.</t>
  </si>
  <si>
    <t>Follows up on the support of strategic technologies</t>
  </si>
  <si>
    <t>Based on the increased need for certification, especially in the field of healthcare, unit costs were estimated. approx. CZK 0.5 to 2.5 million per company / project / certification, Expected number of supported projects: 50
Expected average project support: CZK 2million. Total expected costs: 50 * 2 = CZK 100 million + CZK 10 million for education. Total allocation is CZK 110 million.</t>
  </si>
  <si>
    <t xml:space="preserve">An estimate was made of the number of companies within the activities implemented during the pandemic measures and within the long-term knowledge of the Heathtech sector and other key domains according to RIS3 as key domains of the CzechInvest agency. </t>
  </si>
  <si>
    <t>The reform has no direct impact on the stated environmental objective, taking into account both direct and indirect impacts during the life cycle. No risks of environmental degradation are identified.</t>
  </si>
  <si>
    <t>The reformhas no direct impact on the stated environmental objective, taking into account both direct and indirect impacts during the life cycle. No risks of environmental degradation are identified.</t>
  </si>
  <si>
    <t>Digital Europe Program - 50% cofinancing</t>
  </si>
  <si>
    <t>Follows up on R&amp;D activities in the field of quantum computing.</t>
  </si>
  <si>
    <t>Expected average project support: CZK 2million. Total expected costs: 50 * 2 = CZK 100 million + CZK 10 million for education. Total allocation is CZK 110 million.</t>
  </si>
  <si>
    <t>EuroQCI</t>
  </si>
  <si>
    <t>A comparison was made with similar projects (Slovakia, Austria, etc.) in consultation with professional academic teams.</t>
  </si>
  <si>
    <t>6 - 021quater - Investment in advanced technologies such as: High-Performance Computing and Quantum computing capacities/Quantum communication capacities (including quantum encryption); in microelectronics design, production and system-integration; next generation of European data, cloud and edge capacities (infrastructures, platforms and services); virtual and augmented reality, DeepTech and other digital advanced technologies. Investment in securing the digital supply chain.</t>
  </si>
  <si>
    <t>Financing of external expertise based on public procurement. Used data are based on TAČR BETA programmes, where average procurements (including minitenders) cost 1,8 mil..  because we do not expect any minitenders, we rounded the price to 2 mil. per year. These analyses and studies will support the activities of the Platform for the digitalisation of the industry.</t>
  </si>
  <si>
    <t>Digital Europe Programme - 50% cofinancing</t>
  </si>
  <si>
    <t>The costs were calculated based on estimates from the Digital Europe programme. The cost of one EDIH are expected to be 26 mil. CZK. 50% is going to be payed from the Digital Europe Programme, and the other 50% from RRP. In the first year, we expect only 5 hubs to be created. Only from the second year we expect the full ecosystem to be fully operational. Therefore the allocation for 2022 is lower (65 mil.) and for 2023 and 2024 is slightly higher (78 mil.). One eDIH will be Grantsed aproximately 13 mil. CZK per year from the RRF.</t>
  </si>
  <si>
    <t>Working Programme Digital Europe Programme - in attachment</t>
  </si>
  <si>
    <t>The costs were calculated based on estimates from the Digital Europe programme. The cost of one TEF are expected to be 144 mil. CZK. 50% is going to be payed from the Digital Europe Programme, and the other 50% from RRP. Because we expect to support up to two projects, the cost are counted twice and therefore the alocation is set up to 144 mil. CZK.</t>
  </si>
  <si>
    <t>5 - 010bis - Digitising large enterprises (including e-Commerce, e-Business and networked business processes, digital innovation hubs, living labs, web entrepreneurs and ICT start-ups, B2B)</t>
  </si>
  <si>
    <t> Operational Programme Technologies and Applications for Competitiveness (2021 - 2027) - There will be no overlap in funding within individual projects. Thus, if a project is financed from the National Recovery Plan, it will no be financed from OP TAK fund.</t>
  </si>
  <si>
    <t>The expected number of supported  projects is 377. The average subvention is calculated to be approximately 10,6 mil. CZK.  0,6bn CZK will be spend for two IPCEI. Therefore the total allocation of this investment is 4625 mil. CZK. For detailed information check the attached files.</t>
  </si>
  <si>
    <t>Previous ESIF programmes - in attachment</t>
  </si>
  <si>
    <t>The absorption analysis was based on previous ESIF project from The OP PIK.</t>
  </si>
  <si>
    <t>OP Technology and Application for Competitiveness</t>
  </si>
  <si>
    <t>Eligible costs and the amount of aid are derivated from the COM's notification of the IPCEI ME/CT and fully complies with the Communication C(2021) 8481  on Criteria for the analysis of the compatibility with the internal market of State aid to promote the execution of important projects of common European interest. Indirect partners will be finance through GBER.</t>
  </si>
  <si>
    <t>Communication C(2021) 8481 on Criteria for the analysis of the compatibility with the internal market of State aid to promote the execution of important projects of common European interest</t>
  </si>
  <si>
    <t>The support for R&amp;D projects in this investment is not directly related to mitigation. The investment aims at generating new research results in microelectronics and communication technologies under Important projects of common European interest. Advancements related to climate change are mainly expected to be achieved by energy and/or power reduction as well as by an increase in energy efficiency of the technology or devices developed under the IPCEI ME/CT, which, in turn, will lead to a reduction of emissions for the final application.</t>
  </si>
  <si>
    <t xml:space="preserve">The support for R&amp;D projects in this investment is not directly related to climate change adaptation. The investment aims at generating new research results in area of ME/CT. Participants consider strong positive environmental impacts due to improvements in the production process, including lower material and less energy consumption during the fabrication process as well as the reduction of waste. </t>
  </si>
  <si>
    <t>The support of research and development projects in this investment is not directly related to this area. The aim of the investment is the creation of new research results in the area of microelectronics. Also the "DNSH taxonomies criteria" do not indicate a relevant link to this area within the framework of "Professional, scientific and technical activities".</t>
  </si>
  <si>
    <t>The support of research and development projects in this investment is not directly related to this area. The aim of the investment is the creation of new research results in the area of microelectronics . Also the "DNSH taxonomies criteria" do not indicate a relevant link to this area within the framework of "Professional, scientific and technical activities".</t>
  </si>
  <si>
    <t>The support of research and development projects in this investment is not directly related to this area. The aim of the investment is the creation of new research results in the area of ME/CT. Also the "DNSH taxonomies criteria" do not indicate a relevant link to this area within the framework of "Professional, scientific and technical activities".</t>
  </si>
  <si>
    <t>MMR</t>
  </si>
  <si>
    <t xml:space="preserve">We took in to account flowing factors:
The cost for creation/ modification of one employment spot inside the organization is in average 75 150. thousands of CZK (IE. New office equipment, Laptops, mobile phones etc) for 6500 employees it is 489 Million of CZK.
- Purchase new IT HW and SW Infrastructure ie Including ERP system, Document management system, HW Infrastructure, Office suite, HW infrastructure, - 151 mil of CZK
- creation of eLearning, for employees, developers, structural engineers for new process and other stakeholders 100 Mil of CZK.
- Data migration (migration of paper files, including file splitting agenda, migration of files from current Informational systems of Building permit organizations towards new central Infmatinal systems). Assumed investment is 600 000 CZK for one building permit office while taking into account that the current number of offices is 697, and also making budget fro new central archive does drive the price to 380 million of CZK. </t>
  </si>
  <si>
    <t>Appendix of Costing see file "1.6.1", whereby in detail explanation is given for cost structure of this reform.</t>
  </si>
  <si>
    <t>6 - 055 - Other types of ICT infrastructure (including large-scale computer resources/equipment, data centres, sensors and other wireless equipment)</t>
  </si>
  <si>
    <t>The information system is co-financed by an Integrated regional operational plan. Information systems co-financed by IROP are used by developers and structural engineers. The goal of said system is to enable digital communication with building permit authorities and also to minimize data flow streams between other Informational systems ( Information system for Evidence of Area and Building permits and other permits, Information system for Evidence of Building documentation, Integration Platform).</t>
  </si>
  <si>
    <t>A feasibility study for the Informational system has been made by Deloitte corporation. The study does include detailed mapping of the process on the level of Business requirements and necessary functions of the system. Following that advisory company has done market research with ten companies for the expected price. Price is the average of those values.</t>
  </si>
  <si>
    <t>Appendix of costing see file 1.6.2 "1.6.2.
"feasibility study".</t>
  </si>
  <si>
    <t>06.2 - Community development</t>
  </si>
  <si>
    <t>The costs have been set by current experience with implementation standards of spatial planning with an account of how large database of Spatial Analytical documentation will be. The content of the database is set out in Annex No. 1 of Decree No. 500/2006 Coll. Further experience with public procurement in this area on regional level has been also included.</t>
  </si>
  <si>
    <t>A similar public contract has been done within the year from 2018 to 2019. The public contract has been done according to the "small scale" provision of Public Procurement law.
See source here (in Czech Lang). https://nen.nipez.cz/VestnikNEN/PLN-1069625266/ZakladniInformaceOZadavacimPostupuM-564202000-12718644=191751852/VysledekZadavacihoPostupu-564202000-12718644/ .
Similar public contract has been done by Moravian-Silesian region for Spatial Analytical documentation unified database. See (In Czech language) here
 https://nen.nipez.cz/VestnikNEN/VYS-170941549/ZakladniInformaceOZadavacimPostupuM-127761228-20523816=191751852/VysledekZadavacihoPostupu-127761228-20523816/</t>
  </si>
  <si>
    <t>On basis of Historical data, we had made estimates for unit costs (How much is expected for each individual program and how many programs are expected).</t>
  </si>
  <si>
    <t>Cost estimation has been done by the professional working group for the Architecture of Digitiliesed proceedings of the Building process. And by Governmental working group for Geoinfrmational systems which subgroup of Governmental council for Informational society. See appendix „1.6.4.“ Members of these groups are composed of Ministry liaisons, liaisons of Self Govrmemntal Units and Professional groups“.</t>
  </si>
  <si>
    <t>DIA</t>
  </si>
  <si>
    <t xml:space="preserve">The costs are determined according to offers for similar services, converted to the planned capacity of the project and experience for example CzechPoint 2.0 project. HR costs are median earnings and plus taking into account the career growth of human resources and their Qualification requirements, as for the IS the costs are determined according to offers for similar services, converted to the planned capacity of the project and experience </t>
  </si>
  <si>
    <t>The activity triggered by the measure has a negligible foreseeable impact in the environmental context described above, taking into account both direct and indirect impacts throughout its life cycle. No risks of environmental degradation are identified as the only type of equipment installed under this investment activity is ICT hardware. In the individual projects, the hardware will replace the original technology and the original technology will be managed in accordance with Act No. 541/2020 Coll. on Waste, No. 542/2020 Coll. on End-of-Life Products, No. 477/2001 Coll. on Packaging and Directive 2012/19/EU on Waste Electrical and Electronic Equipment, Directive 2009/125/EC establishing a framework for the setting of ecodesign requirements for energy-related products, Directive 2011/65/EU on the restriction of the use of certain hazardous substances in electrical and electronic equipment and Directive 2021/19/EU laying down a common methodology and a format for reporting on reuse in accordance with Directive 2008/98/EC of the European Parliament and of the Council. At the same time, it will be replaced by hardware with significantly higher energy efficiency - i.e. it will provide significantly higher computing power for the same energy consumption. In the case of the implementation of the services and systems, the preference will be to place them in cloud centres, which have even lower environmental impacts through shared computing and storage space. Above all, from a security point of view, it is not possible to place all systems in cloud centres. In these rare cases, new hardware will be purchased, always taking into account the applicable national and European legislation. For these reasons, the implementation of the measures will not significantly undermine climate change mitigation objectives.</t>
  </si>
  <si>
    <t>The activity triggered by the measure has a negligible foreseeable impact on the environmental target described above, taking into account both direct and indirect life cycle impacts. No risks of environmental degradation are identified, as the hardware installed in place of the original technology will be more energy efficient or achieve higher computing power for the same electricity consumption.</t>
  </si>
  <si>
    <t>The activity triggered by the measure has a negligible foreseeable impact on the environmental target described above, taking into account both direct and indirect life cycle impacts. No risks of environmental degradation are identified in terms of maintaining water quality or impacts on water in general, as the measure does not propose the installation of water handling equipment or equipment that would produce waste that could have a negative impact on water management.</t>
  </si>
  <si>
    <t>The intended measure has no direct impact on the circular economy. The implementation will comply with all national (Act No. 541/2020 Coll. on Waste, No. 542/2020 Coll. on End-of-Life Products, No. 477/2001 on Packaging) and European legislation (Directive 2012/19/EU of the European Parliament on Waste Electrical and Electronic Equipment).</t>
  </si>
  <si>
    <t>The activity triggered by the measure has a negligible foreseeable environmental impact, taking into account both direct and indirect impacts over its life cycle. The measure is not defined as a project under Article 1(2)(a) of Directive 2011/92/EU and therefore does not require an Environmental Impact Assessment (EIA). No pollution, noise or non-legislated non-recyclable waste will be generated after the implementation of the measure.</t>
  </si>
  <si>
    <t>The action triggered by the measure has a negligible foreseeable impact on the environmental plan, taking into account both direct and indirect impacts over its life cycle. Activities resulting from the measures will be carried out in urban areas, i.e. not in or near areas sensitive to biodiversity change (Natura 2000, UNESCO World Heritage sites, key areas of unique biodiversity or other protected areas).</t>
  </si>
  <si>
    <t>The activity triggered by the measure has a negligible foreseeable impact in the environmental context described above, taking into account both direct and indirect impacts throughout its life cycle. No risks of environmental degradation are identified as the only type of equipment installed under this investment activity is ICT hardware. In the individual projects, the hardware will replace the original technology and the original technology will be managed in accordance with Act No. 541/2020 Coll. on Waste, No. 542/2020 Coll. on End-of-Life Products, No. 477/2001 Coll. on Packaging and Directive 2012/19/EU of the European Parliament on Waste Electrical and Electronic Equipment,  Directive 2009/125/EC establishing a framework for the setting of ecodesign requirements for energy-related products, Directive 2011/65/EU on the restriction of the use of certain hazardous substances in electrical and electronic equipment and Directive 2021/19/EU laying down a common methodology and a format for reporting on reuse in accordance with Directive 2008/98/EC of the European Parliament and of the Council. At the same time, it will be replaced by hardware with significantly higher energy efficiency - i.e. it will provide significantly higher computing power for the same energy consumption. In the case of the implementation of the services and systems, the preference will be to place them in cloud centres, which have even lower environmental impacts through shared computing and storage space. Above all, from a security point of view, it is not possible to place all systems in cloud centres. In these rare cases, new hardware will be purchased, always taking into account the applicable national and European legislation. For these reasons, the implementation of the measures will not significantly undermine climate change mitigation objectives.</t>
  </si>
  <si>
    <t>The activity triggered by the measure has a negligible foreseeable impact in the environmental context described above, taking into account both direct and indirect impacts throughout its life cycle. No risks of environmental degradation are identified as the only type of equipment installed under this investment activity is ICT hardware. In the individual projects, the hardware will replace the original technology and the original technology will be managed in accordance with Act No. 541/2020 Coll. on Waste, No. 542/2020 Coll. on End-of-Life Products, No. 477/2001 Coll. on Packaging and Directive 2012/19/EU of the European Parliament on Waste Electrical and Electronic Equipment, Directive 2009/125/EC establishing a framework for the setting of ecodesign requirements for energy-related products, Directive 2011/65/EU on the restriction of the use of certain hazardous substances in electrical and electronic equipment and Directive 2021/19/EU laying down a common methodology and a format for reporting on reuse in accordance with Directive 2008/98/EC of the European Parliament and of the Council. At the same time, it will be replaced by hardware with significantly higher energy efficiency - i.e. it will provide significantly higher computing power for the same energy consumption. In the case of the implementation of the services and systems, the preference will be to place them in cloud centres, which have even lower environmental impacts through shared computing and storage space. Above all, from a security point of view, it is not possible to place all systems in cloud centres. In these rare cases, new hardware will be purchased, always taking into account the applicable national and European legislation. For these reasons, the implementation of the measures will not significantly undermine climate change mitigation objectives.</t>
  </si>
  <si>
    <t>MD</t>
  </si>
  <si>
    <t>04.5 - Transport</t>
  </si>
  <si>
    <t xml:space="preserve">070 - Digitalisation of transport: rail </t>
  </si>
  <si>
    <t>4 - 070 - Digitalisation of transport: rail</t>
  </si>
  <si>
    <t>7 - 2.1 Sustainable transport - 2.1.1.1 ERTMS, new railway infrastructure management technologies</t>
  </si>
  <si>
    <t>Projects funded by NPO are not expected to involve any other national or European sources.</t>
  </si>
  <si>
    <t>Projects funded by NPO are not expected to involve any other national sources.</t>
  </si>
  <si>
    <t>Unit costs converted to kilometers of lines with the introduction of measures to ensure interoperability on the basis of current pricing according to already processed documentation of individual events using publicly available tariffs, or on the basis of costs of similar already completed events of the same material content.
The costs are recalculated to the number of installed / modernized BTS base stations on the basis of the current pricing according to the already processed documentation of individual events using publicly available tariffs, or on the basis of the costs of the already completed events of the same material content. The lowest costs represent only the addition of redundant power supply for already built-in base stations, necessary for their reliable functionality. The highest costs are the acquisition of a motorized BTS mobile station, which will be used operatively, for example, when firing a stationary BTS station.
These are mainly elements of centralization and modernization of the system of management, protection and diagnostics of the traffic route, while it is the implementation of very specific investment measures. Determination of partial costs on the basis of the current pricing according to the already processed documentation of individual actions with the use of publicly available tariffs, or on the basis of the costs of both already completed actions of the same material content.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t>
  </si>
  <si>
    <t>Railway Administration</t>
  </si>
  <si>
    <t xml:space="preserve">The pricing is based on valid and commonly used tariffs used in the preparation of investment projects, resp. from the usual prices according to the price offers of the contractors for realized or already completed actions of similar material content. </t>
  </si>
  <si>
    <t xml:space="preserve">Railway Administration </t>
  </si>
  <si>
    <t>066bis - Other newly or upgraded built railways – electric/zero emission[15]</t>
  </si>
  <si>
    <t>7 - 2.1 Sustainable transport - 2.1.2.1 Electrification of railways</t>
  </si>
  <si>
    <t>The costs of electrification of the affected railway line are quantified on the basis of the current pricing according to the already processed documentation of individual events with the use of publicly available tariffs.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2.1.2.1...</t>
  </si>
  <si>
    <t>see annex 2.1.2.1...</t>
  </si>
  <si>
    <t xml:space="preserve">The pricing is based on valid and commonly used tariffs used in the preparation of investment projects, resp. from the usual prices according to the price offers of the contractors for realized or already completed actions of similar material content (see attachments pdf). </t>
  </si>
  <si>
    <t>7 - 2.1 Sustainable transport - 2.1.2.2 Capacity of traction supply system</t>
  </si>
  <si>
    <t>Projects funded by NPOs are not expected to involve any other national or European sources.</t>
  </si>
  <si>
    <t xml:space="preserve">The capacity of the traction supply system is ensured by the construction and modernization (increasing of traction power) of traction supply stations, construction of new substations / transformer stations to ensure higher power input. On the basis of the current pricing according to the already processed documentation of individual actions with the use of publicly available tariffs, or on the basis of the costs of both already completed actions of the same material content, the costs for individual investment actions were determined. </t>
  </si>
  <si>
    <t xml:space="preserve">069 - Other reconstructed or modernised railways </t>
  </si>
  <si>
    <t>7 - 2.1 Sustainable transport - 2.1.3.1 Modernization of railway tracks</t>
  </si>
  <si>
    <t>The costs of modernization of selected parts of the railway network are quantified, while these are measures of various nature and the costs per selected unit of measurement (km) thus vary considerably according to the type of measure. Pricing based on the current pricing according to the already processed documentation of individual events using publicly available tariffs.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2.1.3.1...</t>
  </si>
  <si>
    <t>see annex 2.1.3.1...</t>
  </si>
  <si>
    <t>7 - 2.1 Sustainable transport - 2.1.3.2 Modernization of railway stations</t>
  </si>
  <si>
    <t>The costs for the modernization of selected railway stations / stops are quantified on the basis of current pricing according to the already processed documentation of individual events using publicly available tariffs, or on the basis of costs of similar already completed events of the same material content.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2.1.3.2...</t>
  </si>
  <si>
    <t>see annex 2.1.3.2...</t>
  </si>
  <si>
    <t>7 - 2.1 Sustainable transport - 2.1.3.3 Railway station buildings – reducing energy consumption, increasing comfort for passengers</t>
  </si>
  <si>
    <t>The costs for the modernization of selected dispatch buildings on the TEN-T network and outside the TEN-T are calculated on the basis of current pricing according to already processed documentation of individual events using publicly available tariffs, or on the basis of costs of similar already completed events of the same material content. TEN-T and outside TEN-T).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2.1.3.3...</t>
  </si>
  <si>
    <t>see annex 2.1.3.3...</t>
  </si>
  <si>
    <t>7 - 2.1 Sustainable transport - 2.1.4.1 Increasing safety at railway crossings</t>
  </si>
  <si>
    <t>The costs for 1 modernized crossing are determined on the basis of the current price according to the already processed documentation of individual events with the use of publicly available tariffs, or on the basis of the costs of both already completed events of the same material content.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2.1.4.1...</t>
  </si>
  <si>
    <t>see annex 2.1.4.1...</t>
  </si>
  <si>
    <t>7 - 2.1 Sustainable transport - 2.1.4.2 Construction objects</t>
  </si>
  <si>
    <t>The costs of modernization of selected bridges and tunnels are quantified on the basis of current pricing according to already processed documentation of individual events using publicly available tariffs, or on the basis of costs of already completed projects of the same material content. The costs are based on price databases, which are regularly updated by the State Fund for Transport Infrastructure and approved by the Ministry of Transport. Updates of price databases reflect the price development of completed constructions in the previous reference period for the entire portfolio of relevant projects, regardless of the source of financing. Some of the projects for which an application for funding from the RRF is expected to be submitted have already implemented a competition for contractors. In such a case, the price calculation was verified by specific market conditions. The unit costs were then updated by these specific values ​​in relation to the total volume allocated to the area. see annex 2.1.4.2...</t>
  </si>
  <si>
    <t>see annex 2.1.4.2...</t>
  </si>
  <si>
    <t>7 - 2.1 Sustainable transport - 2.1.4.3 Protection of vulnerable road users (cyclists, pedestrians)</t>
  </si>
  <si>
    <t>Projects funded by NPO are not expected to involve any other European sources.</t>
  </si>
  <si>
    <t>Local government budgets (regions, municipalities). Further financing of cycle paths beyond the scope of NPO projects will also be from regional and municipal budgets, the total amount is not known due to one-year budgets and a large number of municipalities (6258 municipalities and 13 regions)</t>
  </si>
  <si>
    <t>The total costs were estimated on the basis of the provided funds for the construction of cycle paths in the years 2015 - 2020. see annex 2.1.4.3...</t>
  </si>
  <si>
    <t>see annex 2.1.4.3...</t>
  </si>
  <si>
    <t>The costs correspond to the experience with the readiness of projects of municipalities and cities in the Czech Republic - the volume of requirements for financing from SFDI is gradually growing, annually it is requirements in the amount of 700 - 1200 million CZK for sidewalks and 500 - 800 million CZK for cycle paths (see attachement )</t>
  </si>
  <si>
    <t>075 - Cycling infrastructure</t>
  </si>
  <si>
    <t>Operational Progamme Environment - There will be no parallel call under the OP Environment for the same type of eligible applicants as in this specific investment.</t>
  </si>
  <si>
    <t>Modernisation Fund - There will be no parallel call under the Modernisation Fund  for the same type of eligible applicants as in this specific investment.</t>
  </si>
  <si>
    <t>06.1 - Housing development</t>
  </si>
  <si>
    <t xml:space="preserve">Formula: Final costs = target energy savings * energy savings costs
Estimates for the final costs to reach the target of 216 000 GJ (216TJ) are based on the costs of energy saving at 16 500 CZK per energy savings unit (GJ) reached in renovations of public and state owned buildings. The investment will fully finance the costs of energy savings, ie. 100% of eligible costs associated with energy saving measures. The ineligible costs not directly associated with energy efficiency improvements will be borne by the investor.
The input data for the energy savings cost estimates were based on data from the implemented public buildings renovation projects under the Operational Programme Environment for the period 2014-2020  with focus on the projects in central government buildings (under Article 5 of Directive 2012/27/EU on energy efficiency). Specifically, average cost per unit of saved energy (CZK/GJ) was calculated from approximately 1500 recent projects (Source: 2.2. Costing_reference projects_OPE_Energy savings in public buildings).  For these reference projects the energy savings were determined by an energy assessment carried out by accredited energy specialists.   This data is exported from the official Monitoring System (MS 2014+) for the administration of the subsidies under European Investment and Structural Funds and the official project ID is provided. The costs include estimated increase in construction costs based on the data from the Czech Statistical office. The actual costs of energy savings are approximate and the value will be finally determined by the actual increase in construction costs in the period of 2021-2025.  Maximum costs per each type of measures in the reference projects is set in the Call for proposals under the Operation Programme Environment – Specific objective 5.1 Energy Savings  and the annexed Conditions.  </t>
  </si>
  <si>
    <t xml:space="preserve">  Source: „2.2. Costing_reference projects_OPE_Energy savings in public buildings“
  Source: PRICE INDICES OF CONSTRUCTION WORKS, PRICE INDICES OF CONSTRUCTIONS AND INDICES OF CONSTRUCTION COSTS in 4th quarter 2020
  Source: “2.2. Costing_Call for proposals_OPE_Energy savings in public buildings”	
  Source: page 100-113 “2.2. Costing_Call for proposals_Annex conditions_OPE_Energy savings in public buildings”</t>
  </si>
  <si>
    <t>Investment in total for the reference projects used for the calculation
Source: „2.2. Costing_reference projects_OPE_Energy savings in public buildings“</t>
  </si>
  <si>
    <t>Operational programme Environment - Specific objective 5.1</t>
  </si>
  <si>
    <t>026bis - Energy efficiency renovation or energy efficiency measures regarding public infrastructure, demonstration projects and supporting measures compliant with energy efficiency criteria [6]</t>
  </si>
  <si>
    <t>Modernisation Fund - The subprogramme of the Mondernisation Fund for the reconstruction of public lighting will not be published before the resources of this investment under the RRP are spent. Therefore, there will be no parallel call under the Modernisation Fund  for the same type of projects.</t>
  </si>
  <si>
    <t>06.4 - Street lighting</t>
  </si>
  <si>
    <t xml:space="preserve">Formula: Final costs = target energy savings * 0,5 * energy savings costs 
Estimates for the final costs to reach the target of 286 000 GJ (286 TJ) are based on the costs of energy saving at 17 500 CZK per energy savings unit (GJ) reached in public lighting reconstruction projects. The RPP will finance approximately 50% of the total eligible energy savings costs under the project. The rest of the investment costs will be borne by the investor. The input data for the energy savings cost estimates were based on data from the implemented public lighting reconstruction projects under the Programme EFEKT for the period 2019-2020 . Specifically, average cost per unit of saved energy (CZK/GJ) was calculated from approximately 100 projects. (Source: 2.2 Costing_reference projects_program EFEKT_Reconstruction of public lighting). The costs include estimated increase in construction costs based on the data from the Czech Statistical office. The actual costs of energy savings are approximate and the value will be finally determined by the actual increase in construction costs in the period of 2021-2025. For these reference projects the energy savings were determined by an energy assessment carried out by accredited energy specialists.  Eligible costs for the reference projects are set in the Call for proposals under Programme EFEKT. The total cost is inreased by approximately 1% in comparison to reference projects due to the inclusion of smart elements.  </t>
  </si>
  <si>
    <t xml:space="preserve">  Source: „2.2 Costing_reference projects_program EFEKT_Reconstruction of public lighting“
  Source: „2.2 Costing_Call for proposals_program EFEKT_Reconstruction of public lighting“
  Source: PRICE INDICES OF CONSTRUCTION WORKS, PRICE INDICES OF CONSTRUCTIONS AND INDICES OF CONSTRUCTION COSTS in 4th quarter 2020</t>
  </si>
  <si>
    <t>Investment in total for the reference projects used for the calculation
Source: „2.2 Costing_reference projects_program EFEKT_Reconstruction of public lighting“</t>
  </si>
  <si>
    <t xml:space="preserve">Operational Progamme Environment - There will be no parallel call under the OP Environment for the same type of eligible applicants as in this specific investment. Co-financing from 7.8.2 </t>
  </si>
  <si>
    <t xml:space="preserve">Formula: Final costs = target energy savings * energy savings costs
Estimates for the final costs to reach the target of 390 000 GJ (390 TJ) are based on the costs of energy saving at 16 500 CZK per energy savings unit (GJ) reached in renovations of public and state owned buildings. The investment will finance 60% of eligible costs associated with energy saving measures. Ineligible costs not directly related to energy efficiency improvements will be borne by the investor. 
The input data for the energy savings cost estimates were based on data from the implemented public buildings renovation projects under the Operational Programme Environment for the period 2014-2020  with focus on the projects in central government buildings (under Article 5 of Directive 2012/27/EU on energy efficiency). Specifically, average cost per unit of saved energy (CZK/GJ) was calculated from approximately 1500 recent projects (Source: 2.2. Costing_reference projects_OPE_Energy savings in public buildings).  For these reference projects the energy savings were determined by an energy assessment carried out by accredited energy specialists.   This data is exported from the official Monitoring System (MS 2014+) for the administration of the subsidies under European Investment and Structural Funds and the official project ID is provided. The costs include estimated increase in construction costs based on the data from the Czech Statistical office. The actual costs of energy savings are approximate and the value will be finally determined by the actual increase in construction costs in the period of 2021-2025.  Maximum costs per each type of measures in the reference projects is set in the Call for proposals under the Operation Programme Environment – Specific objective 5.1 Energy Savings  and the annexed Conditions.  </t>
  </si>
  <si>
    <t xml:space="preserve">  Source: „2.2. Costing_reference projects_OPE_Energy savings in public buildings“
  Source: PRICE INDICES OF CONSTRUCTION WORKS, PRICE INDICES OF CONSTRUCTIONS AND INDICES OF CONSTRUCTION COSTS in 4th quarter 2020
  Source: “2.2. Costing_Call for proposals_OPE_Energy savings in public buildings”
  Source: page 100-113 “2.2. Costing_Call for proposals_Annex conditions_OPE_Energy savings in public buildings”</t>
  </si>
  <si>
    <t>Ministry of Environment</t>
  </si>
  <si>
    <t>MZP</t>
  </si>
  <si>
    <t>OP TAK (po vyčerpání NPO)</t>
  </si>
  <si>
    <t>The current draft legislation, which is in the legislative process, does not provide for operational support for the construction of PV plants. The construction of PV plants should therefore not be financed from the state budget.
Photovoltaic sources should be supported under the Modernization Fund, these are funds from the proceeds of the sale of emission allowances (these are PV in areas) and the New Green Savings (this is PV in the household sector). Support for PV on the roofs will continue from the OP TAk program after the RRF allocation has been exhausted, so double funding can never occur.</t>
  </si>
  <si>
    <t>04.3 - Fuel and energy</t>
  </si>
  <si>
    <t>As the main indicator (target) we are using kWp of installed capacity of photovoltaic sources. Unit costs were computed based on the projects from calls under the Operational Fund for Investment and Competitiveness for the year 2018, 2019 a 2020 (see concrete projects in accompanying document). This is the full list of the projects related to FVE, no project was deleted or modified, which can be checked if needed using the project identifier. Unit cost were set based on this historical data as: 26 000 CZK/kWp for standalone PV and 28 000 CZK/kWp for PV with accumulation (these values are based on average values but taking also into account the expected size of the projects). Based on the historical data we also assume the ratio between standalone FVE and FVE with accumulation to be 35:65. And also assume 40 % public support for standalone PV and 50 % for PV with accumulation. The target of 277,6 MWp (with 150,9 MWh of accumulation capacity base on the assumptions stated above) thus requires 5 bn. CZK of public funding. The main uncertainty is ratio of projects with and without accumulation and sizes of projects in terms of installed capacity (unit costs are sensitive on size of the project).</t>
  </si>
  <si>
    <t>There is no explicit methodology that could serve as a reference. But we think that approach based on the historic projects is a standart approach in this regards.</t>
  </si>
  <si>
    <t>Calls from the years 2018, 2019, 2020 under the Operational Fund for Investment and Competitiveness</t>
  </si>
  <si>
    <t>Operational Fund for Investment and Competitiveness</t>
  </si>
  <si>
    <t>029 - Renewable energy: solar</t>
  </si>
  <si>
    <t>Modernizační fond</t>
  </si>
  <si>
    <t>The current draft legislation, which is in the legislative process, proposes support for combined heat and power generation, which will be financed from the state budget, or from the final consumer. However, CHP support is "only" complementary.
The Modernization Fund should finance the modernization of sources within the heat supply systems, which is complementary to the modernization of heat distribution. The Modernization Fund should also finance "comprehensive" projects for the comprehensive modernization of resources and distribution, but only after the exhaustion of funds from the RRF.</t>
  </si>
  <si>
    <t>As the main indicator (target) we are using savings of primary energy sources (in GJ) in line with the recommendation from COM (previously the indicator was based on length in km). Unit costs were computed based on the projects from third call under the Operational Fund for Investment and Competitiveness (see concrete projects in accompanying document). This is the full list of the projects related to heat distribution, no project was deleted or modified, which can be checked if needed using the project identifier. Projects from Operational Fund for Investment and Competitiveness were projects in all regions accept Prague (in accordance with the rules usage a cohesion funds). We approximate the unit cost for Prague based on projects that were submitted to the pre-call under the Modernization fund. Furthermore, we assume cost indexation based on historic values given by Czech Statistical Office. We also assume the split between project in Prague and outside Prague to be 33:67. Weighted average of unit cost is 13 533 CZK/GJ. The target of 245 326 GJ of primary energy savings thus requires 1,66 bn. of public funding.</t>
  </si>
  <si>
    <t>Call III under the Operational Fund for Investment and Competitiveness</t>
  </si>
  <si>
    <t>Operational Fund for Investment and Competitiveness + information from pre-call under Modernization fund (form projects within Prague)</t>
  </si>
  <si>
    <t>034bis0 - High efficiency co-generation, efficient district heating and cooling with low lifecycle emissions[9]</t>
  </si>
  <si>
    <t>Monitoring of the current offer on the market</t>
  </si>
  <si>
    <t>073 - Clean urban transport infrastructure[17]</t>
  </si>
  <si>
    <t>Monitoring of the current offer of charging infrastructure on the market, reference projects</t>
  </si>
  <si>
    <t>077 - Alternative fuels infrastructure[19]</t>
  </si>
  <si>
    <t>Monitoring of the current offer of vehicles on the market</t>
  </si>
  <si>
    <t>N/A* - The ‘Methodology for climate tracking’ annexed to the Recovery and Resilience Facility Regulation does not set out intervention fields that would allow for climate or environmental tracking of electric vehicles or plug-in hybrid vehicles, except for vehicles for urban transport falling under intervention field 074. According to Article 18(4)(e) of the Regulation, the methodology should however ‘be used accordingly for measures that cannot be directly assigned to an intervention field listed in Annex VI’. In this context, the Commission has applied a 100% climate contribution coefficient for zero-emission vehicles of all categories (this includes battery electric and fuel cell/hydrogen-powered vehicles); a 40% climate contribution coefficient for plug-in hybrid light-duty vehicles; and, in line with the criteria under the Taxonomy Regulation, a 100% climate coefficient for low-emission heavy-duty vehicles</t>
  </si>
  <si>
    <t>IROP</t>
  </si>
  <si>
    <t>Monitoring of the current offer of vehicles on the market, IROP reference projects</t>
  </si>
  <si>
    <t xml:space="preserve">074 - Clean urban transport rolling stock[18] </t>
  </si>
  <si>
    <t>MŽP</t>
  </si>
  <si>
    <t>11 - 2.5 Building renovation and air protection - 2.5.0 Reforms in the fields of: renovation wave, development of RES, energy communities</t>
  </si>
  <si>
    <t>025bis - Energy efficiency renovation of existing housing stock, demonstration projects and supporting measures compliant with energy efficiency criteria[4]</t>
  </si>
  <si>
    <t>State budget funds covered by a specified share for the Ministry of the Environment from Act No. 383/2012 Coll., On the Conditions for Trading in Greenhouse Gas Emission Allowances, as amended.
  Funding from the state budget is expected to amount to CZK 2,350 million in the years 2021-2023 and CZK 4,000 million / year in the period 2024-2030. The total expected share of the state budget for the programming period 2021-2030 is CZK 30,350 million. In the years 2021-2023, funds in the amount of CZK 2,350 million will be used to finance the existing NSA program, but NPO funds will be used for new projects within the NSA 2030, thus avoiding double financing.</t>
  </si>
  <si>
    <t>As part of the preparation of the current New Green Savings Programme (NGS Programme), the Ministry of the Environment relied on an analysis of various methods of allocating revenues from the auction of emission allowances for the period 2013–2020. The setting of the successor program NGS Programme 2030 will be in accordance with the strategy of long-term renovation of the national fund of residential and non-residential buildings, public and private, and the project of Technology Agency of the Czech Republic development on tools to implement the optimal scenario of renovation and adaptation of buildings by 2050.
Specific settings of unit costs of the NGS Programme 2030 is based on an analysis of data from the current NGS Programme for the period 2014–2020, including an analysis of the development of material and labor prices in the monitored period. Detailed information for the Government on the NGS Programme for 2020 will be attached as a basis.
The average cost per application for individual areas of support within the existing NGS Programme for the period 2014-2020 is based on:
- family houses (FH) for renovations 258 thous. CZK/application incl VAT (218,8 thous. CZK without VAT),
- for new houses with very low energy intesity the support is 378 thous. CZK/application incl. VAT (312,4 thous. CZK without VAT)
- the replacement of heating sources 92 thous. CZK/application incl. VAT (77,6 thous. CZK without VAT);
- apartment buildings (AB) for renovations 874 thous. CZK/application incl. VAT (741,2 thous. CZK without VAT),
- for new buildings with very low energy intensity the support is 3 314 thous. CZK/application incl. VAT (2 738,8 thous. CZK without VAT)
- replacement of heating sources 223 thous. CZK/application incl. VAT (188,2 thous. CZK without VAT).
The development of prices of materials and works in the monitored period of 6 years  showed an increase of 15 - 20% depending on the type of measure, on average 15%, ie for the period 2021 -2025 an average increase in costs of 5% can be determined (a mean value from a 4-year period).
Within the NGS Programme 2030 the support rate will be increased to 60% for family houses, and to 50% for apartment buildings.
Based on the results of the data report of the NGS Programme for the period 2014-2020, it is possible to predict for the following period 2020 * -2025 (* including reimbursement of eligible costs from February 2020 within the current NGS Programme, a total of CZK 2 500 million incl. VAT (2 066,12 mil CZK without VAT), ie for FH and AB which include applications for the implementation of energy saving measures, ie insulation and replacement of doors and windows, there are a total of 7 400 applications with an expected energy saving of 1,2 PJ/year) within the intervention area 2.5.1 Renovation and revitalization of buildings for energy savings within the successor programme NGS 2030:
- for energy-efficient renovations in area A (FH) a total of 7 006 measures (allocation 2 277 mil CZK incl. VAT, 1 931 mil. CZK without VAT) with expected energy savings of 1 070 TJ/year;
- new construction with very low energy intensity - area B (FH) - a total of 1 584 measures (allocation 754 mil CZK incl. VAT, 623,1 mil CZK without VAT) with an expected energy savings of 120 TJ/year;
- number of energy-saving renovations in area A (AB) a total of 1 340 measures (allocation 3 144 mil CZK incl. VAT, 2 666 mil CZK without VAT) with expected energy savings of 1 230 TJ/year;
- new construction with very low energy intensity - area B (BD) - a total of 8 measures (allocation 35 mil CZK incl. VAT, 28,9 mil. CZK without VAT) with expected energy savings 16 TJ/year.
- for area C (heating sources) - gas condensing boilers , we assume 17 800 measures (allocation 890 mil CZK incl. VAT, 750,9 mil CZK without VAT) with total energy saving of 384,5 TJ/year.
- for adaptation and mitigation measures (water management, green roofs) we assume allocation 400 mil CZK incl VAT (337,5 mil CZK without VAT).
We assume a total energy savings for the entire intervention area 2.5.1 of a total of 4 021 TJ/year, including a reduction in CO2 emissions by 631 kt/year.
Implementation of all measures within the intervention 2.5.1. will meet the condition of min. 30% savings, specifically we assume 34.2% energy savings.</t>
  </si>
  <si>
    <t xml:space="preserve">the current NGS programme </t>
  </si>
  <si>
    <t>In the previous period, support was provided for similar projects within the New Green Savings Programme - sub-programmes Family houses -FH and Apartment building - AB</t>
  </si>
  <si>
    <t>Integrated Regional Operational Programme - specific objective 2.5 Energy savings in apartment buildings - AB</t>
  </si>
  <si>
    <t xml:space="preserve">Operational Programme Environment - support will be provided to support exchanges of stationary sources of pollution in households with a focus on the sector of socially disadvantaged households, in the form of a subsidy of up to 100% of eligible expenses. The target group of the New Green Savings Programme will be beneficiaries not belonging to the group supported by the OPE, which will avoid double funding. Financing of socially weak groups of beneficiaries in the New Green Savings Programme will be included after the resources of the OPE are exhausted. </t>
  </si>
  <si>
    <t>The calculation of costs for one replacement of a stationary combustion source is based on current experience from the 3rd call SC2.1 Operational programmme Environement, which is the only structure of newly acquired boilers comparable to the planned programme and on use of data from NGS Programme 2014 - 2020. RES settings (PVS, PTS) in NGS Programme 2030 will be in line with the National Plan for Energy and Climate, which sets targets for RES. The specific setting of unit costs of the NGS 2030 Programme is based on the analysis of data from the current NGS Programme for the period 2014 - 2020, incl. analysis of the development of material and labor prices in the observed period. Detailed information for the government on the NGS Programme for 2020 will be attached as a basis. The expected distribution of the CZK 8.5 billion allocation is as follows: reimbursement of eligible costs from February 2020 within the current NGS Programme, a total of 1 516 mil CZK incl VAT (1 275,9 mil CZK without VAT) for RES, which is 14 210 measures with expected energy savings 186 TJ/year and reduction in emissions 91 kt/year; allocation 2 500 mil CZK incl. VAT (2 102,6 mil CZK without VAT) for socially weaker groups with a 95% support rate of eligible costs (30% heat pumps and 70% biomass boilers, average unit costs per application were set for a heat pump 217 thous. CZK incl VAT(182,2 thous. CZK without VAT) and for biomass boilers  129 thous.CZK incl. VAT (108,8 thous. CZK without VAT)); allocation 1 890 mil CZK incl VAT (1 657,3 mil CZK without VAT) with standard support rate (up to 60% of eligible costs) according to the conditions of NGS 2030 (60% heat pumps and 40% biomass boilers ) for separate replacements or as a part of complex renovation; and 2 590 mil CZK incl. VAT (2 174 mil CZK without VAT) with standard support rate (up to 60% of eligible costs) according to NGS 2030 for PVS and PTS. The average costs per measure for PVS and PTS were determined as follows: FH/PTS - 90 thous. CZK incl VAT (75,5 thous. CZK without VAT); PVS/FH without batteries - 120 thous. CZK incl. VAT (100,7 thous. CZK without VAT), PVS/FH with batteries - 200 thous. CZK incl. VAT (167,9 thous. CZK without VAT); PTS/AB - 400 thous. CZK incl. VAT (335,8 thous. CZK without VAT), PVS/AB - 600 thous. CZK incl. VAT (503,7 thous. CZK without VAT). 
A total of 17 890 biomass boilers and heat pumps (14 260 biomass boilers and 3630 heat pumps) are expected to be replaced from the allocation of 2 500 mil CZK for socially weaker groups of the population. Expected energy savings are 360 TJ/year and reductuin of CO2 emissions 118 kt/year. 
A total of 19 250 biomass boilers and heat pumps (10 150 biomass boilers and 9 100 heat pumps) are expected to be replaced using the allocation of 1 890 mil CZK according to the standard rate of support. Assumed energy savings are 590 TJ/year and reduction of CO2 emissions 116 kt/year. 
A total of 24 109 photovoltaic and photothermic systems are expected to be replaced at FH and AB using the allocation 2 590 mil CZK according to the standard level of support (FH - PVS: 3 911 applications without accumulation in batteries, 16 130 applications with accumulation in batteries, FH -PTS : 3 348 applications; AB PVS: 480 applications, AB - PTS: 240 applications). Assumed reduction on CO2 emissions is 130 kt/year.
A total of 75 459 replacements of RES and new instalations of RES are expected in 2.5.2, generating energy savings of 1 132 TJ/year and a reduction in CO2 emissions of 450 kt/year.</t>
  </si>
  <si>
    <t>the current NGS programme and boiler subsidies (SC2.1) of the OPE</t>
  </si>
  <si>
    <t xml:space="preserve">In the previous period, support was provided for similar projects within the New Green Savings Programme - sub-programmes Family houses - FH and Apartment building - AB, support area C </t>
  </si>
  <si>
    <t>Operational Program Environment, specific objective 2.1 To reduce emissions from local heating of households participating in the exposure of the population to above-limit concentrations of pollutants</t>
  </si>
  <si>
    <t xml:space="preserve">032 - Other renewable energy (including geothermal energy) </t>
  </si>
  <si>
    <t xml:space="preserve">Expected state budget funds in the amount of CZK 300 million / year within the programme of the Ministry of Industry and Trade EFEKT. These funds are part of the determined share of the Ministry of Industry and Trade from Act No. 383/2012 Coll., On the Conditions for Trading in Greenhouse Gas Emission Allowances, as amended. For the period 2021-2025, the total amount is CZK 1,500 million from the EFEKT programme. Within the framework of the National Environment Program, support in the amount of CZK 110 million will be provided in the years 2020 - 2023 from the SEF funds for the financing of environmental education, upbringing and enlightenment. The setting of supported activities within the intervention 2.5.3 will be complementary to the setting within the NPE and the same expenditures will always be financed from only one programme.  </t>
  </si>
  <si>
    <t xml:space="preserve">The specific setting of unit costs of this component is based on the analysis of data from the current EFEKT programme for the period 2017-2020 and the analysis of data on existing support for environmental education centers under the National Environment Programme – NEP in the period 2018-2020 as well as non-investment support for community energy. The specific setting of unit costs for the area of community energy is based on the ongoing results of the currently solved pilot methodological project of community energy Opavsko, the solver of which is the National Network of Local Action Groups - NN LAG and the relevant local LAG. Costs on request for the main non-investment measures of component 2.5 according to the existing EFEKT and NEP and from the pilot project Opavsko:
1/pre-project preparation:
- support for the 1st phase (basic initial assessment)
o on average 3 750 CZK incl VAT (3 099 CZK without VAT) per assessment for one family house (average support rate 80%), absorption capacity up to approx. 10 000 of assessments/year, in component we assume to support 3 000 of assessments/year, that is 36 mil CZK incl. VAT (29,75 mil CZK without VAT) in 2022 - 2025
o on average 8 thous. CZK incl. VAT (6 611 CZK without VAT) per assessment for one aparment building (average support rate 75%), absorption capacity up to approx. 3 000 of assessments/year, in component we assume to support 1 000 of assessments/year, that is 24 mil CZK incl. VAT (19,83 mil CZK without VAT) in 2022 - 2025
- for the 2nd phase (introductory feasibility study with the principles of good practice)
o on average 20 thous. CZK incl. VAT (16 529 CZK without VAT) per study per one family house (average support rate 60%), absorption capacity up to approx. 5 000 of studies/year, in component we assume to support 900 of studies/year, that is 43,2 mil CZK incl. VAT (35,7 mil CZK without VAT) in 2022 - 2025,
o on average 34 thous. CZK incl. VAT (28,1 thous CZK without VAT) per study per apartment building (average support rate 60%), absorption capacity up to approx. 1 000 of studies/year, in component we assume to support 300 of studies/year, that is 24,48 mil CZK incl. VAT (20,23 mil CZK without VAT) in 2022 - 2025,
Furthermore, within the pre-project preparation in the years 2022 - 2023, an information awareness campaign will be implemented aimed at potential applicants for support of pre-project preparation about the possibility of supporting initial feasibility studies and benefits of these studies, with a total cost of CZK 10 million incl. VAT (8,26 mil CZK without VAT).
In addition, in the period 2022 - 2023, training of pre-project preparers will be carried out focusing on the correct procedures for processing basic input assessments and initial feasibility studies, in the range of 4 trainings per year so that all potential developers can be trained. The total costs to support these trainings are estimated at CZK 2,32 million invcl. VAT (1,92 mil CZK without VAT).
The total requirement for NPOs to support pre-project preparation therefore amounts to CZK 140 million incl. VAT (115,7 mil CZK without VAT).
 2/ Professional advice (support for the activities of energy advisory, consulting and information centers) -  EKIS center:
- average annual support 200 thous. CZK incl. VAT (165,3 thous CZK without VAT) per year per center, the upper limit of support per one EKIS 500 thous. CZK / year incl. VAT (413,3 thous. CZK without VAT) – annual support from RRF is assumed to be 10 mil CZK incl. VAT (8,26 mil CZK without VAT).
3/ Vocational education (training of employees of implementation companies in the form of seminars, etc.) professional training, etc .:
- average support for a one event 60 thous. CZK incl. VAT (49,6 thous. CZK without VAT), it si assumed to support 100 events/year that is annual support from RRF 6 mil CZK incl VAT (4,95 mil CZK without VAT), the total support in 2022-2025 is 24 mil CZK incl. VAT (19,83 mil CZK without VAT)
4/ Awareness, education of children, youth and other non-professional public in the field of energy saving, use of RES, climate change, adaptation to climate change, etc.
- The support will be implemented through the existing network of environmental education centers.
- The average support for the activities of one center in these areas is 400 thousand. CZK / year, incl. VAT (330,6 thous. CZK without VAT), a total of 90 centers are expected to be supported, ie the annual cost of support from NPOs is CZK 36 million incl. VAT (29,75 mil CZK without VAT), in total. in the period 2022 - 2025 144 million CZK incl VAT (119 mil CZK without VAT).
- The activities of ecological education centers will also require regular and repeated training of their employees in the field of energy savings, use of RES, etc. in the entire period 2022 - 2025, for which CZK 6 million inců VAT (4,96 mil CZK without VAT) is set aside.
- The total support from the NPO for this area is therefore expected to be CZK 150 million incl VAT (124 mil CZK without VAT).
5/ Creating energy communities (support for the establishment of energy communities)
- The creation of energy communities requires the processing of a number of background analytical materials and the work of a manager who will ensure the necessary coordination, processing and submission of applications related to permitting processes, etc.
- The average support for the preparation of one energy community is CZK 1 million / year incl. VAT (826,5 thous CZK without VAT), the period of EC preparation (from the origin of the EC idea to the start of full operation of the EC with full energy production) is 2-3 years.
- Within the NPO, support for the establishment of about 40 energy communities is expected in the period 2022 - 2025, which requires the allocation of CZK 120 million incl VAT (99,17 mil CZK without VAT).
6/ Other activities
It is mainly about:
- development, operation and updating of a comprehensive information system on energy saving opportunities,
- symposia, seminars, discussion forums, publications, information and other similar activities for the public,
- information and similar activities for applicants.
Those activities are assumed to cost CZK 26 million incl. VAT (21,5 mil CZK without VAT). </t>
  </si>
  <si>
    <t>the existing EFEKT programme, support for ecological centers from the NEP</t>
  </si>
  <si>
    <t xml:space="preserve">In the previous period, support was provided for similar projects within the programme of the Ministry of Industry and Trade - EFEKT, when in the years 2017-2020 support in the amount of CZK 175 million was provided. Additional funds in the amount of CZK 65 million were provided to the national network of environmental education and awareness from the SEF funds within the framework of the National Environment Programme. </t>
  </si>
  <si>
    <t>MŽP/Mze</t>
  </si>
  <si>
    <t>Projects financed from NPO, there is co-financing from the own resources of state enterprises basin, Forests of the Czech Republic and municipalities. Projects beyond the financing of NPO are funded from the national budget and own resources of state enterprises basin, Forests of the Czech Republic and municipalities.</t>
  </si>
  <si>
    <t>04.2 - Agriculture, forestry, fishing and hunting</t>
  </si>
  <si>
    <t>Rules on the provision of subsidies, the URS price list (www.urs.cz - production of certified price lists of construction works in cooperation with the Czech Statistical Office), the rule of Public Procurement Act.</t>
  </si>
  <si>
    <t>Program rules 129 360</t>
  </si>
  <si>
    <t>Table of realized actions of program 129 120;
Table of realized actions of program 129 260; 
Information on projects available in CEDR's central databases, DOTinfo, program 129 120 co-financed by an EIB loan</t>
  </si>
  <si>
    <t>National programs 129 120 and 129 260</t>
  </si>
  <si>
    <t>040 - Water management and water resource conservation (including river basin management, specific climate change adaptation measures, reuse, leakage reduction)</t>
  </si>
  <si>
    <t>Mze</t>
  </si>
  <si>
    <t xml:space="preserve">Rules on the provision of subsidies, the URS price list (www.urs.cz - production of certified price lists of construction works in cooperation with the Czech Statistical Office), the rule of Public Procurement Act.
</t>
  </si>
  <si>
    <t>Program rules 129 290</t>
  </si>
  <si>
    <t>Table of realized actions; Information on projects available in the central databases of CEDR, DOTinfo</t>
  </si>
  <si>
    <t>National program 129 290</t>
  </si>
  <si>
    <t xml:space="preserve">Rural Development Programme - Complementarity with the NPO will be ensured through separate costs based on project types (more technical projects will be implemented from the RDPs). For the implementation of individual projects, only one source of funding will always be secured.
</t>
  </si>
  <si>
    <t>1500 per year</t>
  </si>
  <si>
    <t>National budget - complementarity with NPO will be ensured through separate costs based on the types of individual projects (from the demanding budget, projects of necessary access to land - field roads and other projects of a more technical nature will be implemented). For the implementation of individual projects, funding will always be provided from only one source.</t>
  </si>
  <si>
    <t>05.4 - Protection of biodiversity and landscape</t>
  </si>
  <si>
    <t>Historical experience, URS price lists, public contract</t>
  </si>
  <si>
    <t>RDP drawing rules 4.3.1</t>
  </si>
  <si>
    <t>historical experience - Annex "EN - RRF - financing_SPÚ; IS State Land Office</t>
  </si>
  <si>
    <t>RDP (4.3.1)</t>
  </si>
  <si>
    <t>050 - Nature and biodiversity protection, natural heritage and resources, green and blue infrastructure</t>
  </si>
  <si>
    <t>Mandatory expenditure from the state budget - complementarity with NPO will be ensured through separate costs based on location (forest spatial resolution unit)</t>
  </si>
  <si>
    <t>Expected area of forest regeneration by stabilizing and soil-improving species for 3 years: 36 000 ha; costs for regeneration and subsequent care for the forest stand up to the phase of establishment per ha: appr. 240 000 CZK (average number of seedlings/ha for target site-adapted tree species as determined by the decree No. 139/2004, i.e. 10 000 pc * (avarage price of seedling 9 CZK + labour costs per seedling 9 CZK) + 60 000 CZK/ha for subsequent care. Total estimated costs for 3 years: 240 000*36 000 = 8 640 mill. CZK (estimated amount exceeds financial allocation for the measure, i.e. 8 540 mill. CZK).</t>
  </si>
  <si>
    <t>Costs have been estimated by the Ministry of Agriculture of the Czech Republic (Department of Forest Policy and Economy) based on the data from Reports on state of forests and forest management that builds on the data of FMI, Czech Statistical Office and FGMRI and market research. Based on the data on the last years of the development of bark-beetle calamity provided to the Ministry of Agriculture by the Forest Management Service of the  Forestry and Game Management Research Institute (FGMRI) and those on the subsequent forest restoration provided by Forest Management Institute - FMI (annually published in the Report on state of forests and forest management), a milestone corresponding to the extent of forest restoration  in last years has been determined. Costs have been estimated according to the potential and feasibility of operations, research of the forest reproductive material and labour markets and based on the legal documents in force (ministerial decree No. 139/2004)</t>
  </si>
  <si>
    <t>State Budget (MA); Government Regulation No. 30/2014 Coll. Challenges and information for applicants: http://eagri.cz/public/web/mze/lesy/dotace-v-lesnim-hospodarstvi-a-myslivosti/financni-prispevky-na-hospodareni-v/; ISND</t>
  </si>
  <si>
    <t>037 - Adaptation to climate change measures and prevention and management of climate related risks: others, e.g. storms and drought (including awareness raising, civil protection and disaster management systems, infrastructures and ecosystem based approaches)</t>
  </si>
  <si>
    <t xml:space="preserve">- </t>
  </si>
  <si>
    <t>Costs are based on experience with similar implemented projects. The documentation of the implemented projects is available. Their implementation is subject to procedures of public procurement set by national law that includes selection criteria of price and quality of work. Invoices are send to be checked by the Ministry of Agriculture, which has them at its disposal. Expected number of projects for 3 years: 90; Expected unit costs per project: 3,33 mill. CZK; 90*3,33 mil. CZK = 300 mill. CZK</t>
  </si>
  <si>
    <t>The costs were estimated by the Ministry of Agriculture of the Czech Republic (department 16220)</t>
  </si>
  <si>
    <t>State Budget (MA); on the basis of Act No. 289/1995 Coll .; Challenges and information for applicants: http://eagri.cz/public/web/mze/ministerstvo-zemedelstvi/zivotni-situace/lesni-hospodarstvi/meliorace-a-hrazeni-bystrin-v-lesich.html ; ISND</t>
  </si>
  <si>
    <t>05.1 - Disposal of waste other than waste water</t>
  </si>
  <si>
    <t>044 - Commercial, industrial waste management: prevention, minimisation, sorting, reuse, recycling measures</t>
  </si>
  <si>
    <t xml:space="preserve">OPE 2021-2027 (Specific objective 1.5) - In accordance with the hierarchy of waste management, activities leading to waste prevention, collection, sorting, material utilization of waste will be significantly supported. The OPE program is primarily focused on municipal waste management and the planned investments are materially defined between the subsidy programs of the RRF and the OPE, and therefore there will be no double financing of investments.
OP ST 2021 - 2027 - Investments in strengthening the circular economy, inter alia, by preventing the generation of waste, reducing it, using resources efficiently, reusing and recycling
Under the program, support will be focused on strategic comprehensive and investment-intensive investments that significantly strengthen the process of transformation and transition to a circular economy in the coal regions of the Czech Republic. The planned investments for support under the OP ST are regionally defined and have a different character than in the RRF. At the same time, these project units will be subject to appropriate control and thus in no case will there be double financing of investments.
</t>
  </si>
  <si>
    <t>The investment is planned to support the development of a circular economy in the field of biodegradable waste management. The intention is to support projects aimed at reintroducing compost produced from biodegradable waste within composting facilities back into the agricultural land fund. This is a new activity that has not yet been supported by previous operational programs. The determination of the cost methodology was therefore based on the historical data of the Operational Program Environment 2014 - 2020 (OPE), when the implementation of similar projects of mechanization and intensification of composting plants was supported within the 5th Grants call. The methodology for determining the costs of planned projects for reprocessing compost back into the agricultural land fund was based on these historical data, as well as on qualified estimates and experience of experts from the Ministry of the Environment and the SEF, who reflected partial differences in the parameters of projects. Factors taken into account in determining the costs and which will be monitored in the supported projects include in particular: the amount of compost of compost taken from the composting plant and the size of the cultivated agricultural area to which the compost will be applied. The Annual Reports of the OPE, the text version of the relevant 5th OPE Grants call, as well as the list of supported composting projects can be documented as the basis for determining costs. The main goal of the planned investment to support the development of the circular economy in the field of biodegradable waste management is to build new capacity. The unit cost of building a new capacity of 1 tonne will be significant for projects to support the incorporation of compost back into agricultural land. With the planned implementation of new capacity approx. 250 ths. tons will be the estimated cost of building new capacity with a volume of 1 ton of approx. CZK 6,400. Average cost of building new capacity with a volume of 1 ton: approx. CZK 6,400 / t. Total capacity built within the investment: approx. 250,000 tons. Total expected investment costs: 250,000 tons × CZK 6,400 = CZK 1,600 million. As part of the investment, it is expected that the construction of new capacity approx. 250 ths. tons will correspond to approx. 300 supported projects. 
Within the 5th call of the OPE 2014-2020, 147 projects of composting plants for CZK 585 million were supported. The newly built capacity was approx. 96 ths. pool.</t>
  </si>
  <si>
    <t>MOE/SEF (determined on the basis of the method of comparable historical costs)</t>
  </si>
  <si>
    <t>MoE and SEF (OPE administrator 2014-2020) - determined on the basis of the results of OPE implementation - 5th call.</t>
  </si>
  <si>
    <t>5th call OPE 2014-2020</t>
  </si>
  <si>
    <t>045bis - Use of recycled materials as raw materials compliant with the efficiency criteria[12]</t>
  </si>
  <si>
    <t xml:space="preserve">Operational Programme Technologies and Applications for Competitiveness (2021 - 2027); To the topic complementarity / additionality – it will be ensured at the level of central monitoring of issued legal acts at the level of all operational programmes (OPs),furthermore, information on the obtained subsidy support can be obtained from the Arachne system, which will be available to the implementation phase, or the BIZguard system, systems for monitoring/tracking links/connections and other information (including received funds), which is now also available; To the topic avoiding of double funding - it will be ensured at the level of central monitoring of issued legal acts at the level of all OPs, furthermore, information on the obtained subsidy support can be obtained from the Arachne system, which will be available to the implementation phase, or the BIZguard system, systems for monitoring /tracking links/connections  and other information (including received support), which is now also available. 
</t>
  </si>
  <si>
    <t>04.7 - Other industries</t>
  </si>
  <si>
    <t xml:space="preserve">Based on data from the information system for the administration of operational programs MS2014 +, specifically The Operational Programme Enterprise and Innovation for Competitiveness (OP EIC), priority axis 3 - Efficient energy management, development of energy infrastructure and renewable energy sources, support for the introduction of new technologies in the field of energy management and secondary raw materials. Furthermore, on the basis of background documents for the preparation of the future  Operational Programme  Technologies and Applications for Competitiveness (OP TAC) and a current survey by companies. It is not possible to determine unit costs. The costs of individual projects can vary considerably. Based on the survey and background documents of the current OP EIC and the prepared OP TAC, the estimation according to the type of project is CZK 5 - 50 million.
Under the current OP EIC, axis 3, projects were financed to support the higher use of secondary raw materials. Although this is a narrower group of projects than the expected thematic scope of this investment.  However these data were used to estimate costs. The amount of average support per project in the implemented 5 calls ranged from CZK 7.3 to 23.1 million. Documents accomplished for the preparation of the OP TAC were also used to determine costs.
</t>
  </si>
  <si>
    <t>047bis - Support to environmentally-friendly production processes and resource efficiency in large enterprises
047 Support to environmental-friendly production processes and resource efficiency in SMEs</t>
  </si>
  <si>
    <t>Based on the background documents for the preparation of the future Operational Programme  Technologies and Applications for Competitiveness (OP TAC) and the current survey by companies, the outputs of the project “More economical use of water in industry and energy of the Czech Republic” No. TITOMPO941 supported by the Technology Agency of the Czech Republic. Unit costs cannot be determined, the costs of individual projects can vary considerably. Based on the survey and background documents, the estimate according to the type of project is CZK 10 - 150 million.
No specific data available from already implemented projects, because similar projects were not included in the supported activities yet. Documents accomplished for the preparation of the OP TAC and the project supported by the Technology Agency of the Czech Republic were used for this proposal.</t>
  </si>
  <si>
    <t>14 - 2.8 Brownfields revitalisation - 2.8.1.1 Support for revitalisation of specific areas – energy-efficient renovation of buildings on brownfield sites</t>
  </si>
  <si>
    <t xml:space="preserve">No available funding for this type of investments. Brownfield redevelopment of strategic brownfield connected with the transformation of coal regions will by possible from Just Transformation Fund. Exact allocations and terms of calls are not availalble. There will be clear line between the investment 2.8.1 and Just Transition Fund. JTF will focus only on project with the clear connection to the Just transition. </t>
  </si>
  <si>
    <t>Based on projects that were submitted to the sub-program of the Ministry of Regional Development Creation of analyzes and studies of the future use of brownfields and field research of the CzechInvest agency.</t>
  </si>
  <si>
    <t>Attachment 1 Spec_BFs_abkap_210416, 2. specificke_revitaliazace, studies</t>
  </si>
  <si>
    <t xml:space="preserve">026 - Energy efficiency renovation or energy efficiency measures regarding public infrastructure, demonstration projects and supporting measures </t>
  </si>
  <si>
    <t>14 - 2.8 Brownfields revitalisation - 2.8.1.2 Support for revitalisation of specific areas – demolition and energy-efficient construction</t>
  </si>
  <si>
    <t>025ter - Construction of new energy efficient buildings[5]</t>
  </si>
  <si>
    <t>14 - 2.8 Brownfields revitalisation - 2.8.2.1 Support for the revitalisation of areas in public ownership for non-business use – energy-efficient renovation</t>
  </si>
  <si>
    <t xml:space="preserve">There is no other exisiting source of EU financing for redevelopment buildings classified as brownfields for non-bussines use. There is a national scheme for brownfield renovations for non-business use, but the conditions differ and do not reflect the footnotes from the tags.  The allocation for 2022-2025 is 3700 milCZK. </t>
  </si>
  <si>
    <t>Based on projects that were submitted to the MMR sub-program Regeneration of brownfields for non-business use. Not all the projects submitted to the previous calls have fulfilled the climate tag promised by the investment.</t>
  </si>
  <si>
    <t>14 - 2.8 Brownfields revitalisation - 2.8.2.2 Support for the revitalisation of areas in public ownership for non-business use – turning industrial sites and contaminated land into a natural carbon sink</t>
  </si>
  <si>
    <t>046bis - Rehabilitation of industrial sites and contaminated land compliant with efficiency criteria[13]</t>
  </si>
  <si>
    <t>14 - 2.8 Brownfields revitalisation - 2.8.3.1 Support for the revitalisation of areas in public ownership for business use – energy-efficient renovation of buildings on brownfield sites</t>
  </si>
  <si>
    <t xml:space="preserve">There is no other exisiting source of EU financing for redevelopment buildings classified as brownfields for bussines use, where the municipalities are recepients of subsidy.  There is a national scheme for brownfield renovations for business use, we would like to support some projects,  which started after 2022, from RRF, if it is possilble. </t>
  </si>
  <si>
    <t>Based on projects from Call IV which was hold on 2020 year. Therefore the estimated costs  are current. The calculated costs are 7 427 CZK per m3 of build up space of reconstructetd building according the CALL IV. Not all the projects submitted to the call IV have fulfilled the climate tag promised by the investment.</t>
  </si>
  <si>
    <t>CALL IV. of scheme for Revitalization an business use of brownfields</t>
  </si>
  <si>
    <t>Ministry of industry and Trade</t>
  </si>
  <si>
    <t>14 - 2.8 Brownfields revitalisation - 2.8.3.2 Support for the revitalisation of areas in public ownership for business use – demolition and energy-efficient construction</t>
  </si>
  <si>
    <t>05.6 - Environmental protection n.e.c.</t>
  </si>
  <si>
    <t>OPE 2021-2027, Brno project will not be supported by OPE 2021-2027</t>
  </si>
  <si>
    <t>OPE 2021-2027, the project in question in Brno will not be supported by OPŽP 2021 -2027 . Project "Realisation of flood protection measures in city of Brno - phase VII and VIII".</t>
  </si>
  <si>
    <t xml:space="preserve">SEF CR on the basis of a project submitted in the OPE </t>
  </si>
  <si>
    <t xml:space="preserve">The values of projects from the OPE 2007 - 2013 and 2014-2020 - the cost of the project of the city of Brno cannot be compared with other projects supported within the OPE due to its scope and complexity of the solution.  </t>
  </si>
  <si>
    <t>OPE 2007 - 2013, OPE 2014-2020</t>
  </si>
  <si>
    <t xml:space="preserve">OPE 2021-2027, OPE funds 2021 - 2027 will not be used for RRF projects, components 2.9.2 </t>
  </si>
  <si>
    <t>The costs are based on projects that are submitted in the OPE and are beyond the allocation set out in the call. OPE projects will not cover the entire allocation of component 2.9, it is assumed that additional projects will be provided to cover the allocation 2.9.2.  Prepared projects focused on rainwater management with a requirement for 85% support amount to CZK 760 million. The evaluation of projects is not completed. According to the experience from the operational program, it is possible to count on the submission of new projects focused on rainwater management in the amount of CZK 600 million in three years (150 projects with an average cost of CZK 4 million). A provision of CZK 160 million is calculated in the event that all projects above the OPE allocation are not evaluated positively.</t>
  </si>
  <si>
    <t xml:space="preserve">SEF CR on the basis of projects submitted in the OPE and other additionally submitted projects </t>
  </si>
  <si>
    <t xml:space="preserve">Values of projects from the OPE 2014-2020. Rainwater retention in the volume of 21,300 m3 was supported for the stated amount. The increase in the price per m3 is not significant, especially taking into account inflation since the beginning of the 2014-2020 programming period and the increasing complexity of the proposed solutions and the related financial demands of projects at a later stage of the programming period. </t>
  </si>
  <si>
    <t>OPE 2014-2020</t>
  </si>
  <si>
    <t xml:space="preserve">Dual financing in relation to the OPE is avoided as follows. In the case of applications from external beneficiaries will be set a limit in the RRF (in line with the existing rules of the Support for the Restoration of Natural Landscape Functions programme) - up to 1m CZK/project in water ekosystems and  up to 250000 CZK/project in other ecosystems.  More costly projects go to the OPE. In the case of resort organisations, larger projects are supported in the OPE and in the case of management it is a multi-annual renewal action. By contrast, the RRF, through the Support for the Restoration of Natural Landscape Functions programme, should finance rather minor periodic interventions and actions triggered by opportunities (independent of long-term planning) which are not suitable for funding from the OPE. Resort organisations will submit their projects in the RRF and the OPE for evaluation by the same administration authority, so dual financing would be identified. This definition has already proved to be sufficient in the past period. </t>
  </si>
  <si>
    <t>National budget - average yearly expenditures for this types of projects. Administration authority for both national programmes and RRF is Ministry of Environment which will be during acceptance and assessment of the projects for eligibility of funding responsible. And will set up standard process in project management to avoid risk of double financing</t>
  </si>
  <si>
    <t xml:space="preserve">The costs are determined by average unit prices from the Agency for Nature and Landscape Protection (AOPK) on the basis of previous implementations and experience with the administration of national programs and OPŽP2014-2020.  Costs are determined by official costing table "Costs of common measures" which is part of Programme documentation and is publicly available via https://www.mzp.cz/cz/naklady_obvyklych_opatreni_mzp and  http://www.dotace.nature.cz/popfk-programy.html. Measures to maintain and improve the condition of the subject of protection of SPAs, incl. Natura 2000 (60 thousand CZK / ha). Restored or preserved locality for ZCHD according to processed ZP, PP, RAP (75 thousand CZK / pc). Background materials to improve the state of nature and landscape (150 thousand CZK / pc). The stated final allocations of investments 2.9.3 count on 3% inflation - CZK 545 million (CZK 528 million without inflation) </t>
  </si>
  <si>
    <t>National budget - average yearly expenditures for this types of projects. Administration authority for both national programmes and RRF is Nature Conservantion Agency which will be during acceptance and assessment of the projects for eligibility of funding responsible. And will set up standard process in project management to avoid risk of double financing</t>
  </si>
  <si>
    <t>The costs are determined by average unit prices from the Agency for Nature and Landscape Protection (AOPK) on the basis of previous implementations and experience with the administration of national programs and OPŽP2014-2020.  Costs are determined by official costing table "Costs of common measures" which is part of Programme documentation and is publicly available via https://www.mzp.cz/cz/naklady_obvyklych_opatreni_mzp and  http://www.dotace.nature.cz/popfk-programy.html. Improvement of species and spatial composition of the forest (CZK 348,750 / ha). Care for valuable non-forest terrestrial habitats (48,438 / ha). Creation and restoration of wetlands (incl. Ponds and small reservoirs) (CZK 3.25 million / ha). Revitalization and renaturation of watercourses (CZK 11 million / ha). Tree plantings outside the forest (2300 CZK / pc). Assessment of water retention potential on average 40 ths. CZK/km2. Engineering project documentation (approx 5% costs of typical project). Implementation of proposed measures - broad cost range based on "clist of ommon measures", no unit costs (30 mil. CZK in total). The stated total allocation of CZK 685 million assumes 3% inflation in the whole period (670 mil. CZK without inflation).</t>
  </si>
  <si>
    <t>NCA</t>
  </si>
  <si>
    <t>National budget (VAT)</t>
  </si>
  <si>
    <t>The costs of financing the preparation of the draft National Restoration Plan and the Landscape Policy of the Czech Republic is expected to be CZK 45 mil. This amount consists of the estimated expenses for the salaries of experts at both the Ministry of the Environment and the Nature Conservation Agency and some other minor operationg and investment costs.
The costs of financing the system for the application of the results of research into the effects of climate change on activities in the landscape (agriculture, forestry, cities) within the territorial administrative activities of the state and public administration consists of non-investment costs (personnel and operating costs) as well as investment costs for tangible and intangible assets in the total amount of CZK 50 million.</t>
  </si>
  <si>
    <t>MoE/NCA</t>
  </si>
  <si>
    <t xml:space="preserve">By their nature, non-investment measures cannot have direct negative impacts on this environmental area.  </t>
  </si>
  <si>
    <t xml:space="preserve">By their nature, non-investment measures cannot have direct negative impacts on this environmental area. </t>
  </si>
  <si>
    <t xml:space="preserve">By their nature, non-investment measures cannot have direct negative impacts on this environmental area.
Measures aimed at counseling, information, education, training and awareness will increase public awareness about the possibilities of efficient water management, etc. All supported measures will thus indirectly contribute to the sustainable use and protection of water resources. </t>
  </si>
  <si>
    <t xml:space="preserve">By their nature, non-investment measures cannot have direct negative impacts on this environmental area.  Investments related to them do not lead to a significant increase in waste production, nor do they endanger the subsequent material recovery of waste.
On the contrary, improving pre-project preparation will accelerate investment in energy efficiency and the development of renewable energy sources and thus indirectly contribute to the transition to a circular economy, including waste prevention and recycling.
Counseling, information, education, training and awareness-raising measures will raise public awareness of the circular economy, including waste prevention and recycling. All supported measures will thus indirectly contribute to the development of the circular economy, including waste prevention and recycling. </t>
  </si>
  <si>
    <t>By their nature, non-investment measures cannot have direct negative impacts on this environmental area.
Measures aimed at project preparation will increase the technical level, overall efficiency and also the availability of energy renovations leading to energy savings and the use of RES in the housing sector. Subsequent investments also do not represent a new or increased risk of pollution, on the contrary, they mean its reduction. In the Czech Republic, in accordance with EU Directive No. 1999/77 / EC, any use of asbestos has been prohibited since 1 January 2005. 
Measures aimed at counseling, information, education, training and awareness will increase the awareness of professionals and the general public, including the young generation, about energy savings, the use of RES, etc. and thus contribute to the development of these areas.  All supported measures will thus indirectly contribute to the prevention and reduction of air, water or soil pollution.</t>
  </si>
  <si>
    <t xml:space="preserve">By their nature, non-investment measures cannot have direct negative impacts on this environmental area. Subsequent investments will lead to accelerated investments in energy efficiency and development of RES (on roofs and walls of buildings) and do not pose a risk to protected areas and do not lead to lower environmental standards in the field of nature and landscape protection.
 The support will ensure general protection of birds in the sense of § 5a and § 5b of Act No. 114/1992 Coll., On nature and landscape protection (including restrictions for renovations during the nesting season), special protection of birds according to the Decree of the Ministry of the Environment of the Czech Republic, 395/1992 Coll., Which implements some provisions of Act No. 114/1992 Coll. (lynx, bats, etc.) and the special protection of other species that may be affected by investments following these reforms.
Measures aimed at counseling, information, education, training and awareness raising will raise public awareness of the context of the protection and restoration of biodiversity and ecosystems. The supported measures will thus indirectly contribute to the protection and restoration of biodiversity and ecosystems.
 </t>
  </si>
  <si>
    <t>10.6 - Housing</t>
  </si>
  <si>
    <t>IT system design and programmimg, awareness and capacity building strategy, expert fees for elaboration of manuals and toolbox for municipalities</t>
  </si>
  <si>
    <t>chapter on costing in the text part of the component</t>
  </si>
  <si>
    <t>121 - Measures to enhancing the equal and timely access to quality, sustainable and affordable services</t>
  </si>
  <si>
    <t>The costing of Housing Advisory Hub and Regional Centres includes expert positions at regional centres comprising highly qualified land developers, investment advisers, consulatnts and experts for methodological guidance. Beside personnel costs there is also a budget for external services (third party experts) and balance for office renting and equipment. There is additional budget for data analysis, external services, educational and PR activities.</t>
  </si>
  <si>
    <t>Ministry of Regional Development, State Investment Promotion Fund</t>
  </si>
  <si>
    <t>143 - Reinforcement of the capacity of Member State authorities, beneficiaries and relevant partners</t>
  </si>
  <si>
    <t xml:space="preserve">The investment programme consists in building new housing rental stock in accordance with DNSH. Based on expert assessments of housing capital expenditure costs considering the energy efficiency measures and costs. </t>
  </si>
  <si>
    <t>28 - 2.10 Affordable housing  - 2.10.3 Co-Investment facility</t>
  </si>
  <si>
    <t xml:space="preserve">The investment programme consists of social housing co-investment vehicle which complements the other investment programmes with equity investing in the long term rental housing stock. Based on expert assessments of wholesale rental housing market acquisition prices and their regional distribution. </t>
  </si>
  <si>
    <t>MSMT</t>
  </si>
  <si>
    <t>OP JAK will complementarily focus on the so-called 4th phase of curriculum reform; the amount is the estimated allocation for a given call
SC 2.2 Increase the quality, efficiency and relevance of the education and training system - CZK 10 billion (the sum does not correspond, because the OP JAK focuses on other areas; amounts in the EU share)</t>
  </si>
  <si>
    <t>09.8 - Education n.e.c.</t>
  </si>
  <si>
    <t>3 - 108 - Support for the development of digital skills</t>
  </si>
  <si>
    <t>OP JAK will complementarily focus on the application of digital competencies for specific teaching in a specific area; it will also focus on supporting the creation and implementation of SEP; thus OP JAK will follow up on the activities of the NRP and develop them.
SC 2.2 Increase the quality, efficiency and relevance of the education and training system - CZK 10 billion (the sum does not correspond, because the OP JAK focuses on other areas; amounts in the EU share)</t>
  </si>
  <si>
    <t>Creating a system of support and education for schools in the field of informatics thinking and digital literacy, and supporting schools through ad hoc standards to choose the training for their teachers themselves.
Ad Reform 1.2 - Sent documents for costing (see appendix) are calculations of the National Pedagogical Institute according to the material "Support plan for the implementation of the revised FEP ZV in the field of ICT for 2021" (Ref .: MSMT-6470 / 2021-2), which contains " calculator ”enabling the calculation of costs to support schools in the field of informatics thinking and digital literacy according to the number of schools. We use this calculator in our calculations.
Given that the Ministry of Education, Youth and Sports supports schools in this way centrally and comprehensively for the first time, we cannot be inspired in some past projects.</t>
  </si>
  <si>
    <t>Ongoing NPI activities, providing "ad hoc standards" to schools in autumn 2020</t>
  </si>
  <si>
    <t>OP JAK does not have investment parts for regional education; Complementarity is here from the IROP, which only supports vocational classrooms, not general and loanable digital equipment
OP JAK SC 2.2 Increase the quality, efficiency and relevance of the education and training system - CZK 10 billion (the sum does not correspond, because OP JAK focuses on other areas; amounts in the EU share)</t>
  </si>
  <si>
    <t>It is expected that schools will be provided with funds through the new institute of the Education Act - the so-called "ad hoc normativ" funds for equipment for teaching new informatics and the creation of a fund of mobile digital devices. The provision of funds will follow the example of the provision of extraordinary funds for ICT in October 2020. It is also expected with the creation of comprehensive methodological support and the creation of a network of IT gurus who will help schools with digitization.
Ad Investment 1.3. - The ad hoc normative tool was already used in 2020 and proved to be very functional and simple. That is why we want to use it to point out other means. In the calculation, it is only necessary to determine the amount per school / teacher that was obtained from the market research. Even so, it is only indicative, as each school is different in size and will probably have to choose a norm for the class or student. Given that ad hoc standards were first used in 2020, we do not have any other documents to substantiate the calculation. It is not possible to build on past calls from operational programs, as this is a completely different tool.</t>
  </si>
  <si>
    <t>Providing "ad hoc standards" to schools in autumn 2020</t>
  </si>
  <si>
    <t>3 - 012 - IT services and applications for digital skills and digital inclusion</t>
  </si>
  <si>
    <t>OP JAK will complementarily focus on new study programs and their changes; The NRP will therefore create a basis, which will be further developed by the OP JAK.
SC 2.1 Improving access to inclusive and quality services - CZK 11 billion
SC 2.2 To increase the quality, efficiency and relevance of the education and training system by CZK 10 billion
SC 2.3 Promote equal access to quality and inclusive education - CZK 14 billion
(the sum does not correspond, because the OP JAK focuses on other areas, amounts in the EU share)</t>
  </si>
  <si>
    <t>09.4 - Tertiary education</t>
  </si>
  <si>
    <t>The volume of support was determined on the basis of previous experience with similar programs, in particular the type-related calls of the ESIF OP RDE (see the list of previous calls in column W). In addition to the experience with drawing funds from these calls, the average cost of educational activities of universities was also taken into account, expressed by the average standard according to the breakdown of the university budget.</t>
  </si>
  <si>
    <t>documents of the Ministry of Education, Youth and Sports, summary analytical information from implemented calls from the OP RDE</t>
  </si>
  <si>
    <t>see the annexes to the costing - an example of the two most relevant calls from the OP RDE, on which we are based</t>
  </si>
  <si>
    <t>OP RDE calls:
No. 02_16_015 - ESF call for universities
No. 02_17_044 - Support for the development of the study environment at universities,
No. 02_16_017 - Research infrastructures for educational purposes - building or modernization
No. 02_16_018 - Development of research-oriented study programs
No. 02_17_044 - Support for the development of the study environment at universities
No. 02_18_056 - ESF call for universities II
No. 02_18_057 - ERDF call for universities II
No. 02_18_058 - ESF call for universities - Structurally disadvantaged regions
No. 02_18_059 - ERDF call for universities - Structurally affected regions
No. 02_16_031 - Lifelong learning at universities</t>
  </si>
  <si>
    <t>OP JAK will complementarily focus on more general interventions and systemic interventions, but in the form of subsidies, not norms; OP JAK will thus further develop the interventions started from the NRP.
SC 2.1 Improving access to inclusive and quality services - CZK 11 billion
SC 2.2 To increase the quality, efficiency and relevance of the education and training system by CZK 10 billion
SC 2.3 Promote equal access to quality and inclusive education - CZK 14 billion
(the sum does not correspond, because the OP JAK focuses on other areas, amounts in the EU share)</t>
  </si>
  <si>
    <t>The data are based on analyzes of the Ministry of Education, Youth and Sports carried out in primary schools and the number of primary schools identifying the need to support teachers in working with a heterogeneous group of pupils. The financial support package was determined on the basis of data from unit costs in the OP RDE and comprehensive programs for schools created.
Expenditures will be primarily intended for wage costs, including statutory contributions for employers and for the purchase of current and small tangible assets consisting of teaching aids necessary for the implementation of activities with pupils from socio-economically disadvantaged backgrounds. Some of the activities will be able to be purchased by schools in the form of services, typically various forms of education of pedagogical staff (courses, mentoring, supervision, etc.). The number of schools in need of support, which is the basis for the necessary financial allocation, was determined on the basis of CSI reports and quality school criteria used to evaluate the quality of the educational process in individual schools and on the basis of the prepared SES school based on the international PISA survey. Schools will be divided into individual groups according to the final classification. A different amount of financial support will be set for groups. The aim is a pilot verification of the index financing system and the result of the reform will be an agreed index system of financing regional education by a meeting of the MEYS management and a paragraphed version of the law will be prepared.</t>
  </si>
  <si>
    <t>Summary analytical information from the calls of the OP RDE</t>
  </si>
  <si>
    <t>An absorption analysis was performed and the data are based on analyzes performed by the MEYS and the Czech School Inspectorate in schools.</t>
  </si>
  <si>
    <t>OP RDE - calls for unit costs for schools
No. 02_16_015 - ESF call for universities
No. 02_17_044 - Support for the development of the study environment at universities,
No. 02_16_017 - Research infrastructures for educational purposes - building or modernization
No. 02_16_018 - Development of research-oriented study programs</t>
  </si>
  <si>
    <t xml:space="preserve">OP JAK will complementarily focus on tutoring, especially in the school / formal environment, in the form of subsidies. It will therefore further develop the measures implemented by the NRP.
SC 2.1 Improving access to inclusive and quality services - CZK 11 billion
SC 2.2 To increase the quality, efficiency and relevance of the education and training system by CZK 10 billion
SC 2.3 Promote equal access to quality and inclusive education - CZK 14 billion
(the sum does not correspond, because the OP JAK focuses on other areas, amounts in the EU share) </t>
  </si>
  <si>
    <t>The data are based on analyzes of the Ministry of Education, Youth and Sports and the interest of schools drawing this support in unit costs from the OP RDE.
Tutoring: The price of the unit is CZK 10,500 for 16 hours of tutoring for 5 pupils.
Preparation for lessons: The price of the unit is CZK 25,500 for 48 hours of tutoring for 5 pupils.
Expenditures will be primarily intended for wage costs, including statutory contributions for employers and for the purchase of current and small tangible assets consisting of teaching aids necessary for the implementation of tutoring for primary and secondary school pupils.</t>
  </si>
  <si>
    <t>OP JAK does not count on complex new buildings in the field of tertiary education, it will focus on the development of workplaces in the form of equipment or reconstruction. Within the MIT, it is also possible to cover expenditures that are not from the ERDF. eligible.
SC 2.1 Improving access to inclusive and quality services - CZK 11 billion
SC 2.2 To increase the quality, efficiency and relevance of the education and training system by CZK 10 billion
SC 2.3 Promote equal access to quality and inclusive education - CZK 14 billion
(the sum does not correspond, because the OP JAK focuses on other areas, amounts in the EU share)</t>
  </si>
  <si>
    <t>Co-financing from own resources of both affected public universities (Charles University, Masaryk University). The amount may still change upwards (now about 10% of the total expected costs), hence in favour of the RRF</t>
  </si>
  <si>
    <t>According to the item budgets from the achieved degree of processing of project project documentation, realization of construction and equipment: construction, TDI, OSH, VŘ, furniture, instrumentation, does not include the price for processing project documentation</t>
  </si>
  <si>
    <t>See appendices to the costing - previously completed constructions of both affected public universities (Biobanka, SIMU, UniMeC, Dean's Office and canteen)</t>
  </si>
  <si>
    <t>OP RDE calls:
No. 02_16_016 ERDF call for universities
No. 02_16_013 Research infrastructures</t>
  </si>
  <si>
    <t>Ministry of Education, Youth and Sports; Estimation of costs according to the processor of project documentation and project needs according to the investor's assignment (Charles University, Masaryk University)</t>
  </si>
  <si>
    <t>MPSV</t>
  </si>
  <si>
    <t>18 - 3.3 Modernisation of employment services and labour market development - 3.3.1.1 Development of labour market policies – digital competencies</t>
  </si>
  <si>
    <t>In the projects of the Labor Offices supported from the operational programs OPZ / OPZ +, in order to prevent undesirable duplications, activities in the area of digital competencies will not be supported, after the start of the implementation of support from the National Recovery Plan. This applies in particular to projects related to VDTP II and POVEZ II, where until the end of 2025 the area of supported activities will be thematically defined so that there will be no overlap with the National Recovery Plan.</t>
  </si>
  <si>
    <t>09.5 - Vzdělávání nedefinované podle úrovně</t>
  </si>
  <si>
    <t>Náklady na jednu podpořenou osobu v oblasti dalšího vzdělávání byly odhadnuty na základě aktuální výše podpořené osoby v projektu POVEZ II. Z dosavadního čerpání ve výši 2 020 mil. Kč a 37 754 podpořených osob vychází 1 podpořená osoba na částku 53,5 tis. Kč.
Dále náklady ve výši 50 tis. Kč na jednu rekvalifikovanou osobu vychází z praxe ÚP ČR, která je uplatňována v souladu s příslušným ustanovením zákona č. 435/2004 Sb., o zaměstnanosti, kde je v § 109a , bodu (9) uvedeno toto: „Celková finanční částka, kterou může Úřad práce vynaložit na zvolenou rekvalifikaci jednoho uchazeče o zaměstnání nebo zájemce o zaměstnání, nesmí v období 3 po sobě následujících kalendářních let ode dne prvního nástupu na zvolenou rekvalifikaci přesáhnout částku 50000 Kč.“
Počet podpořených osob: 65 000
Celkové očekávané náklady: 65 000 * 50 000 = 3 250 mil. Kč. (z toho 32,5 tis. osob získá rekvalifikaci nebo si prohloubí svoje dosavadní kompetence formou celoživotního vzdělávání zajišťovaného přes ÚP ČR a 32,5 tis. osob bude podpořeno v rámci profesního vzdělávání přímo u zaměstnavatele).</t>
  </si>
  <si>
    <t>Bylo vycházeno z výdajů vynaloženych v obdobných projektech ÚP ČR, které byly zaměřeny na podporu profesního vzdělávání a rekvalifikací a jejich spolufinancování bylo prostřednictvím ESF. Dále z parametrů pro maximální cenu za zvolenou rekvalifikaci dle zákona o zaměstnanosti.</t>
  </si>
  <si>
    <t xml:space="preserve">OPZ (v případě projektu POVEZ II).  Profesní vzdělávání u zaměstnavatele - výpočet nákladů na jednu podpořenou osobu v projektu POVEZ II naleznete v příloze pdf s názvem NPO - costing POVEZ II. Rekvalifikace – maximální hranice 50 tis. Kč je definována zákonem č. 435/2004 Sb., o zaměstnanosti, kde je uvedena v § 109a , bodu (9): https://www.mpsv.cz/documents/20142/1660330/z%C3%A1kon+o+zam%C4%9Bstnanosti_k+1.1.2021.pdf/8a669138-4288-22a2-481b-4c230455d6ce (Act No. 435/2004 Coll., on Employment: https://www.mpsv.cz/documents/20142/1660330/Act+on+employment+1.1.2021.pdf/3999412d-8bf6-0749-41de-11c1eb8d53df.  </t>
  </si>
  <si>
    <t>OPZ</t>
  </si>
  <si>
    <t>18 - 3.3 Modernisation of employment services and labour market development - 3.3.1.2 Development of labour market policies – competencies needed for digital transition and for addressing the needs of Industry 4.0</t>
  </si>
  <si>
    <t>In order to prevent undesirable duplications, the activities of digitization-related skills needed in terms of the impacts of Industry 4.0 on the labor market will not be supported in the projects of Labor Offices supported by OPZ / OPZ +, after the start of the implementation of NPO support. This applies in particular to projects related to VDTP II and POVEZ II, where until the end of 2025 the area of supported activities will be thematically defined so that there will be no overlap with NPO.</t>
  </si>
  <si>
    <t>3 - 016 - Skills development for smart specialisation, industrial transition, entrepreneurship, and adaptability of enterprises to change</t>
  </si>
  <si>
    <t xml:space="preserve">18 - 3.3 Modernisation of employment services and labour market development - 3.3.1.3 Development of labour market policies – Establishment of 14 regional training centres to promote Industry 4.0 </t>
  </si>
  <si>
    <t>Náklady na materiálně technické zabezpečení sítě moderních vzdělávacích center byly odhadnuty na cca 35 milionů na jedno vzdělávací centrum. Jedná se o kvalifikovaný odhad pořizovacích nákladů na technologické hardwarové i softwarové vybavení těchto center.
14 vzdělávacích center (1 vzdělávací centrum v každém kraji)
Celkové očekávané náklady:
14 * 35 000 000 = 490 000 000 Kč</t>
  </si>
  <si>
    <t xml:space="preserve">Odhad nákladů na technologické hardwarové i softwarové vybavení je kvalifikovaným odhadem  pořizovacích nákladů na technologické hardwarové i softwarové vybavení těchto center. </t>
  </si>
  <si>
    <t xml:space="preserve">Myšlenka vzniku  sítě krajských moderních vzdělávacích center pro DV je nová, proto lze jen težko specifikovat náklady na základě minulých reforem či investic. Nicmémě např. v rámci IROP se náklady na vybavení jednoho lokálního vzdělávacího centra, resp. spíše učebny pohybují v řádech jednotek milionů, např. zde: https://irop.mmr.cz/cs/projekty/06-2-zkvalitneni-verejnych-sluzeb-a-podminek-zivot/vzdelavaci-centrum-stavebnich-oboru-(1).  
Náklady na vybudování laboratoří virtuální reality pro žáky středních škol technického směru, které vyučují strojírenské, automobilní a informatické obory spolu s tvorbou 7 výukových modelů pro výuku těchto oborů byly v rámci IROP 27 mil. viz. https://irop.mmr.cz/cs/projekty/06-2-zkvalitneni-verejnych-sluzeb-a-podminek-zivot/laboratore-virtualni-reality-(1);
Adaptace učeben pro technické vzdělávání při využití digitálních technologií a adaptace odborných učeben stavební úpravy a vybavení jazykové laboratoře a učebny přírodních věd stála v rámci IROP 24 mil. Kč a
vybudování Centra odborného vzdělávání Libereckého kraje strojírenství a elektrotechniky, v rámci něhož byly zřízeny laboratoře automatizace a mechatroniky, proběhla modernizace strojních laboratoří a byl pořízen multifunkční CNC obráběcí centrum stálo 82 mil. Kč viz. https://irop.mmr.cz/cs/projekty/06-2-zkvalitneni-verejnych-sluzeb-a-podminek-zivot/centrum-odborneho-vzdelavani-libereckeho-kraje-str.
Vzhledem k tomu, že v rámci komponenty 3.3 mají vznikat moderní vzdělávací centra na krajské úrovni a vzhledem ke skutečnosti, že centra budou vybavena moderní technikou (např. virtuální) ve smyslu strojového vybavení/simulátorů, aby bylo možné zajistit nejen běžně poskytované, ale i technicky náročné rekvalifikace v podmínkách průmyslu 4.0, lze očekávat náklady odpovídající výše uvedeným projektům. Uvedená výše nákladů je však pouze kvalifikovaným odhadem, neboť náklady na pořízení MTZ pro jednotlivá centra se může mezi jednotlivými kraji diametrálně odlišovat a to nejen na zákaldě specifických kvalifikačních požadavků v rámci jednotlivých regionů, ale též na základě nastavené spolupráce s dalšími subjekty v rámci jednotlivých krajů (záležet tedy bude také na tom, jakým MTZ budou tyto spolupracující subjekty disponovat a jaké MTZ bude naopak třeba v rámci NPO pořídit). MTZ jednotlivých center se tedy může lišit nejen na základě krajských potřeb a preferencí, ale také na základě navázané spolupráce s dalšími subjekty, jež může být též v různých krajích různě nastavena. Zajištění MTZ těchto center bude vždy řádně vysoutěženo.      </t>
  </si>
  <si>
    <t>18 - 3.3 Modernisation of employment services and labour market development - 3.3.1.4 Development of labour market policies – Creation of a database of reskilling and upskilling courses</t>
  </si>
  <si>
    <t>Cca 10 mil. na vznik Databáze rekvalifikací a kurzů dalšího vzdělávání
Celkové náklady na vznik Databáze rekvalifikací a kurzů dalšího vzdělávání jsou odhadnuty na cca 10 mil. Kč</t>
  </si>
  <si>
    <t xml:space="preserve"> Odhad nákladů na vytvoření databáze rekvalifikací a kurzů dalšího vzdělávání odpovídá nákladům na vytvoření podobného typu databáze.</t>
  </si>
  <si>
    <t>Myšlenka vzniku databáze, která by byla efektivním nástrojem pro párování poptávky a nabídky v rekvalifikacích a dalším vzdělávání a jež by na jednom místě nejen shrnovala komplexní nabídku všech akreditovaných kurzů, ale nad rámec informací, kterými např. v rámci procesu akreditací ve své databázi disponuje MŠMT, by uváděla též další důležité informace např. o ceně jednotlivých kurzů či místech jejich konání, je nová, proto lze jen těžko specifikovat náklady na základě minulých reforem či investic. Nicméně MŠMT vytvářelo pro své potřeby, pro agendu akreditací rekvalifikačních programů Databázi pro akreditace (AKREDIS), která dosud není finálně dokončena a která by měla být informačním zdrojem o akreditovaných rekvalifikačních kurzech (v případě jejího zdárného dokončení bude jedným ze zdrojů informací pro databázi MPSV). Náklady na databázi AKREDIS byly dle informací MŠMT původně 7 milionů Kč + dodatečně byly náklady navýšeny v řádech jednotek milionů. Tedy aktuální náklady na vytvoření databáze Akredis lze odhadovat v podobné výši jako odhadované náklady na databázi MPSV.  
Další databází, kterou lze v tomto ohledu uvést je Informační systém pro kvalifikace a autorizace, který je též v gesci MŠMT a jehož hlavním úkolem je schraňovat informce o udělených autorizacích dle NSK. I s touto databází plánuje MPSV tuto novou databázi propojit. Náklady na tuto databázi byly 22 mil., ale do této částky byla zahrnuta i cena služeb na udržování databáze do konce projektu NSK.
Náklady na informační systém "Vzdělávání a práce", který propojuje informace z oblasti vzdělávání a kvalifikací (NSK, ISKA) s oblasti trhu práce (NSP a VPM) byly dle informací MŠMT 10,5 mil. Kč.
Náklady na vytvoření databáze VPM v gesci MPSV pak oddělení IT odhaduje na 5 mil. Kč.</t>
  </si>
  <si>
    <t>In principle, no additional funds are planned for the reconstruction and construction of new facilities as planned within the NPO. An exception may only be support for the construction of new places within OPZ +, where a smaller allocation of approximately CZK 450 million will be set aside to support the construction of new places in crèches and possibly a smaller number of projects will be supported under the CLLD in IROP 2021 - 2027- cca 80 mil.
The estimate of places that will be set up in the crèche within the NPO does not cover the current need to increase this type of service in the Czech Republic, therefore in terms of absorption capacity there is room for support from both NPO and OPZ + and IROP 2021-2027.
Duplicate funding from IROP 2021 - 2027 will be most appropriately avoided by the time separation of announced calls, or the managing authorities will ensure procedures so that the support from both programs is not combined within one facility.</t>
  </si>
  <si>
    <t>10.4 - Family and children</t>
  </si>
  <si>
    <t xml:space="preserve">Průměrné náklady pro jednotlivé typy projektů v rámci  NPO byly stanoveny na základě údajů o doposud podpořených projektech na podporu dětských skupin (úpravy prostor, nová výstavba)  z prostředků IROP.
1. Očekávaný počet podpořených projektů typu menší investice: 370
Očekávaná průměrná podpora projektu: 3,5 mil. Kč
Celkové očekávané náklady: 370*3,5 = 1,295 mld. Kč                                                                        2. Očekávaný počet podpořených projektů typu rozsáhlé investice do výstavby nových kapacit: 435
Očekávaná průměrná podpora projektu: 13,1 mil. Kč
Celkové očekávané náklady: 435*13,1 = 5,698 mld. Kč
Avšak z celkových očkávaných nákladů pouze 90% (= 5 128,7 mil. Kč se počítá na příspěvek na cíle v oblasti klimatu; 10% = náklady na nábytek, vybavení atd.)                       
Odhaduje se, že cca 25% z těchto rozsáhých investic  do nových zařízení vznikne zcela novou výstavbou a bude odpovídat oblasti intervence 25b – Výstavba nových energeticky účinných budov, koeficient 40%, alokace 512,9 mil. Kč. Zbývající 75% nových zařzení  pak vznikne formou rekonstrukcí již existujících budov a bude z 60% odpovídat oblasti intervence 26a - Energeticky účinná renovace nebo opatření na zvýšení energetické účinnosti veřejné infrastruktury, demonstrační projekty a podpůrná opatření v souladu s kritérii energetické účinnosti, koeficient 100%, alokace 2 307,9 mil. Kč. A ze 40% bude odpovídat intervenci 026 Energeticky účinná renovace nebo opatření na zvýšení energetické účinnosti veřejné infrastruktury, koeficient 40%, alokace 615,4 mil. Kč.  435 novým objektům jeslí za výše uvedených podmínek a s uvedeným přepočtem koeficientů pak odpovídá celková  alokace  3 436 195 500 Kč na plnění klimatických cílů.                                                                                                                                                                              </t>
  </si>
  <si>
    <t>18 - 3.3 Modernisation of employment services and labour market development - 3.3.2.1 Increasing the capacity of childcare facilities – infrastructure for early childhood education and care</t>
  </si>
  <si>
    <t>18 - 3.3 Modernisation of employment services and labour market development - 3.3.2.2 Increasing the capacity of childcare facilities – Construction of new energy efficient buildings</t>
  </si>
  <si>
    <t>18 - 3.3 Modernisation of employment services and labour market development - 3.3.2.3 Increasing the capacity of childcare facilities – energy efficiency renovation</t>
  </si>
  <si>
    <t>18 - 3.3 Modernisation of employment services and labour market development - 3.3.2.4 Increasing the capacity of childcare facilities – energy efficiency renovation compliant with energy efficiency criteria</t>
  </si>
  <si>
    <t>18 - 3.3 Modernisation of employment services and labour market development - 3.3.3.1.1 Development and modernisation of social care infrastructure – creation of new capacities of community-based, outpatient and field social services</t>
  </si>
  <si>
    <t xml:space="preserve">REACT-EU , IROP+ </t>
  </si>
  <si>
    <t>State budget Program 013 310 Development and renewal of the material and technical base of social services</t>
  </si>
  <si>
    <t xml:space="preserve">Průměrné náklady pro jednotlivé projekty v rámci NPO byly stanoveny na základě národní Klasifikace stavebních děl CZ-CC - platná od 1.1.2019, zároveň na základě údejů z analogických programů jako je IROP a národní dotační investiční titul
Očekávaný počet podpořených projektů: 116 Obestavěné prostory - 8636,5 x 321395,59 = 2775733013
     </t>
  </si>
  <si>
    <t>Klasifikace stavebních děl CZ--CC, IROP, Program 013 310 Rozvoj a obnova materiálně technické základny sociálních služeb</t>
  </si>
  <si>
    <t>IROP, Program 013 310 Rozvoj a obnova materiálně technické základny sociálních služeb</t>
  </si>
  <si>
    <t>18 - 3.3 Modernisation of employment services and labour market development - 3.3.3.1.2 Development and modernisation of social care infrastructure – reconstruction of community-based, outpatient and field social services, including facilities, reconversion of existing capacity</t>
  </si>
  <si>
    <t>REACT-EU, IROP+</t>
  </si>
  <si>
    <t xml:space="preserve">Průměrné náklady pro jednotlivé projekty v rámci NPO byly stanoveny na základě národní Klasifikace stavebních děl CZ-CC - platná od 1.1.2019, zároveň na základě údejů z analogických programů jako je IROP a národní dotační investiční titul
Očekávaný počet podpořených projektů: 66 Obestavěné prostory - 8636,5 x 321926,5 = 2775733013
    </t>
  </si>
  <si>
    <t>18 - 3.3 Modernisation of employment services and labour market development - 3.3.3.1.3 Development and modernisation of social care infrastructure – reconstruction of community-based, outpatient and field social services, including facilities, reconversion of existing capacity (compliant with energy efficiency criteria)</t>
  </si>
  <si>
    <t>18 - 3.3 Modernisation of employment services and labour market development - 3.3.3.2.2 Development of social prevention, counseling and care services through the renewal of the electric vehicle fleet – electric cars</t>
  </si>
  <si>
    <t xml:space="preserve">REACT-EU, IROP+ </t>
  </si>
  <si>
    <t>10.9 - Social protection n.e.c.</t>
  </si>
  <si>
    <t xml:space="preserve">Vyhodnocení cen dostupných elektromobilů na českém trhu, zároveň na základě údajů z analogických programů jako je IROP a národní dotační investiční titul - stanovená cena je mediánová hodnota tržní ceny
Očekávané náklady - automobil - 100 x 909500 =  90950000Kč </t>
  </si>
  <si>
    <t>Program 013 310 Rozvoj a obnova materiálně technické základny sociálních služeb</t>
  </si>
  <si>
    <t>18 - 3.3 Modernisation of employment services and labour market development - 3.3.3.2.3 Development of social prevention, counseling and care services through the renewal of the electric vehicle fleet – hybrid cars</t>
  </si>
  <si>
    <t xml:space="preserve">Vyhodnocení cen dostupných hybrid automobilů na českém trhu, zároveň na základě údajů z analogických programů jako je IROP a národní dotační investiční titul - stanovená cena je mediánová hodnota tržní ceny
Očekávané náklady - automobil - 151 x 909 500 = 137334500 Kč </t>
  </si>
  <si>
    <t>18 - 3.3 Modernisation of employment services and labour market development - 3.3.4.1 Development and modernisation of children social care infrastructure - flats</t>
  </si>
  <si>
    <t>Průměrné náklady pro jednotlivé projekty v rámci NPO byly stanoveny na základě národní Klasifikace stavebních děl CZ-CC - platná k 1.1.2023</t>
  </si>
  <si>
    <t>Klasifikace stavebních děl CZ--CC</t>
  </si>
  <si>
    <t>Krajské dotační tituly</t>
  </si>
  <si>
    <t xml:space="preserve">The investment has no connection with climate change mitigation. </t>
  </si>
  <si>
    <t>Ne</t>
  </si>
  <si>
    <t>18 - 3.3 Modernisation of employment services and labour market development - 3.3.4.2 Development and modernisation of children social care infrastructure - equipments</t>
  </si>
  <si>
    <t>Not relevant</t>
  </si>
  <si>
    <t>Předpoklad nákladů byl stanoven na základě zkušeností expertního týmu při implementaci aspektů odpovědného veřejného zadávání v ČR a s přihlédnutím k rozsahu plánovaných aktivit, a to zejména s ohledem na personální nároky zajištění aktivit, potřeby komunikace a diseminace výstupů, sběr dat a přípravu metodických materiálů pro vytvoření koordinačního a metodického centra včetně informačního portálu. Při stanovení personálních nákladů bylo přihlédnuto k limitům mezd státních změstnanců.</t>
  </si>
  <si>
    <t>Předpoklad nákladů byl stanoven týmem expertů, který vycházel ze zkušeností s  implementaci obdobných standardů ve veřejných zskázkách, konkrétně  aspektů odpovědného veřejného zadávání v ČR.</t>
  </si>
  <si>
    <t>The component directly supports mitigation measures by supporting the preparation of projects respecting EU taxonomy.</t>
  </si>
  <si>
    <t>The component directly supports climate adaptation measures by supporting the preparation of projects respecting EU taxonomies.</t>
  </si>
  <si>
    <t>The component directly supports sustainable use and protection for water resources by supporting the preparation of projects respecting EU taxonomies.</t>
  </si>
  <si>
    <t>The component directly supports the circular economy, including waste prevention and recycling, as it supports the preparation of projects respecting the EU taxonomy.</t>
  </si>
  <si>
    <t>The component directly supports pollution prevention and control to air, water or land, as support for project preparation is conditional on meeting EU taxonomy-based technical criteria.</t>
  </si>
  <si>
    <t>The estimate for the project typology does not include actions with an impact on the protection and restoration of biodiversity and ecosystems</t>
  </si>
  <si>
    <t>The component only marginally, rather not at all, supports the protection and restoration of biodiversity and ecosystems. However, it fulfils the DNSH.</t>
  </si>
  <si>
    <t>The measures will lead to an increase in the negative impact of the current climate and the expected future climate on the supported projects, people, nature and property (building culture).</t>
  </si>
  <si>
    <t>The measures cannot have the negative impacts in the case in question.</t>
  </si>
  <si>
    <t>The measure will not lead to a significant increase in the production, incineration or disposal of waste, will not lead to inefficient use of natural resources, will not cause significant and long-term damage to the environment with regard to the circular economy and because the supported projects and activities respect the EU taxonomy.</t>
  </si>
  <si>
    <t>On the opposite, pollution reduction is one of the objectives and conditions for the implementation of the supported projects.</t>
  </si>
  <si>
    <t>The proposed measures have no impact on ecosystems or biodiversity.</t>
  </si>
  <si>
    <t>These are administrative activities.</t>
  </si>
  <si>
    <t>The cost prediction was based on the experience of the expert team, with reference to consultations with professional chambers and expert organisations, market research, data from other public support programmes for a technically similar projects.</t>
  </si>
  <si>
    <t>The cost prediction was based on the prices of various types of project work relevant to the subject of the aid. It should be stressed that the cost of project work depends on the type of project (regulation by professional chambers) and its total cost.</t>
  </si>
  <si>
    <t>OP Environment, Integrated Regional Operational Programme</t>
  </si>
  <si>
    <t>29 - 4.1 Systemic support for public investment - 4.1.4  The incerease of effectivenes and enhancing the implementation of the National Recovery and Ressilience Plan</t>
  </si>
  <si>
    <t>Předpoklad nákladů byl stanoven expertním týmem na základě sourhnných potřeb jednotlivých rezortů zapojených do realizace NPO.</t>
  </si>
  <si>
    <t>Předpoklad nákladů byl stanoven tna základě zkušeností s realizací NPO na jednotlivých rezortech v letech 2020 - 2023.</t>
  </si>
  <si>
    <t>v</t>
  </si>
  <si>
    <t>Programy OP PIK Expanze - úvěry a Úspory Energie. Jedná se o nadále fungující finanční nástroje, ze kterých MPO díky mnohaletým zkušenostem vycházelo při odhadu absorpční kapacity a nákladů komponenty. Program Expanze nabízí výhodnější financování MSP pomocí odložení splátek úvěru nebo subvence úrokové sazby. Program Úspory Energie podporuje MSP i velké podnikatele formou zvýhodněných úvěrů  a příspěvkem na pořízení energetického posudku na opatření směřující ke snížení konečné spotřeby energie. Finanční nástroje jsou implementované ČMZRB, a dosud v nich bylo vyčerpáno kolem 5.3 mld. Kč, což potvrzuje zájem podnikatelů o tento druh podpory s nižší administrativní zátěží. Program Expanze (který tvoří většinu vyčerpané alokace) se ovšem nezaměřuje na zelenou tranzici, ale spíše na MSP obecně, které mají zájem o levnější financování. Komponenta také (oproti zmíněným programům) bude nabízet úvěry mezaninového druhu, což je zdroj financování, který se chová obdobně jako jeho vlastní kapitál.</t>
  </si>
  <si>
    <t>Viz pdf příloha</t>
  </si>
  <si>
    <t>Czech-Moravian Guarantee and Development Bank</t>
  </si>
  <si>
    <t>047 - Support to environmentally-friendly production processes and resource efficiency in SMEs</t>
  </si>
  <si>
    <t>MSp</t>
  </si>
  <si>
    <t>EHP 2014-2021</t>
  </si>
  <si>
    <t>State budget</t>
  </si>
  <si>
    <t>Operational Programme Employment 2014-2020, project the Implementation Unit of the Strategic Framework for the Development of
Public Administration in Czech Republic for 2014-2020 (Registration number: CZ.03.4.74 / 0.0 / 0.0 / 15_019 / 0000125). Complementarity of financing will be ensured by accrual of costs, when the implementation of partial reform activities will first be financed from the project Implementation Unit, which will end on 30 June 2023. Subsequently, the partial activities of the reform will be financed from 1 July 2023 through the Recovery and Resilience Facility.</t>
  </si>
  <si>
    <t>01.1 - Executive and legislative organs, financial and fiscal affairs, external affairs</t>
  </si>
  <si>
    <t>The component 4.4 Enhancing the efficiency of the public administration consists of three cost types:
staff costs; costs of implementing a training program on client-oriented approach for front-office staff
of central, regional or local authorities; cost of an electronic data-collection tool and database with
relevant data on processes, performance, personnel capacities in public administration.
Data on the costs of employment contracts financed from the Implementation Unit of the Strategic Framework for the Development of Public Administration in Czech Republic for 2014-2020 were used as the methodology for determining costs. The calculation of unit costs for employment contracts reflected the amount of the salary based on the pay tariff according to Government Decree No. 304/2014 Coll., As well as personal supplementary allowance, managerial supplementary allowance and bonus are also reflected in unit costs as cost drivers. The determination of the costs for the implementation of the training program in the client-oriented approach for front-office officials was based on the average costs for the implementation of the training program “Representative in the Course”(implementation within the project Implementation Unit).</t>
  </si>
  <si>
    <t>PDF "Methodology and description of the cost for component 4.4"
PDF "Salaries for the Operational Programme Employment"
PDF "Record on the method of determining the estimated value“ from 2017 and 2020</t>
  </si>
  <si>
    <t>Ministry of Interior, Ministry of the Environment</t>
  </si>
  <si>
    <t>The proposed reform has no expected impact on climate change mitigation, even taking into account direct and indirect life-cycle impacts. The reform aims at the area of ​​public administration, resp. increasing its client orientation, as well as streamlining the activities of individual public administration bodies as such, strengthening the coordination of central bodies vis-à-vis the territory and strengthening coordination between individual central public administration bodies. This is an environmentally neutral reform.</t>
  </si>
  <si>
    <t>MK</t>
  </si>
  <si>
    <t>08.2 - Cultural Services</t>
  </si>
  <si>
    <t>The volume of support is based on similar programs in the past in the area of cultural activities and internationalization. However, the area of skill development and networking is broad and project based. Therefore, the previous data might not be fully representative for the new programme. Thus, the price of the average project was adjusted based on the projects supported by the SoundCzech Průměrná cena byla upravena na základě projektů SoundCzech (projects developping the human capital in the music sector) and throught the consultation with experts in regions.</t>
  </si>
  <si>
    <t xml:space="preserve">IROP will focus on the cultural heritage and tourism including libraries and museums (4.4), i.e. UNESCO Indicative World Heritage Site list and national cultural heritage sites. The initiatives in the National recovery complement these narrow areas offering more flexible tool for the regional developments that is currently missing. </t>
  </si>
  <si>
    <t xml:space="preserve">Based on the historical cost of similar projects supported form the IROP adjusted for the absorption capacity of projects ready for funding in regions (collected in August 2020 by the Ministry for Regional Development and complemented by data collected by Ministry of Culture from the regions and from National Heritage Institute in amount of circe 18,6 bilion CZK). The variation of projects is large ranging from 6 mil. CZK to 744,5 mil. CZK. The maximum support from IROP on similar projects is capped at 246,6 mil. CZK. However, 95 % of the new projects costs less than 215,6 mil. CZK. This total volume corresponds to this cost combined with the theoretical goal to support a kultural and creative center in each region and in Prague, i.e. 15*215,6 mil. Kč = 3234 mil. Kč. The main measure is accompanied by the smaller programmes that will ensure the key bottlenecks in the regional development of cultural and creative sector (supporting the mapping of cultural and creative industries in each region (15*2) and projects preparation for 40 mil. a year 2022-2025). </t>
  </si>
  <si>
    <t>Compared to IROP</t>
  </si>
  <si>
    <t>Based on the historical cost of similar projects supported form the IROP.  The goal is to support at least 90 projects. The average cost of a project (8,914 mi. CZK) was adjusted to 10 mil. CZK due to high variance in projects. There are digitalisation of Grants system icluding the Grants portal (100 mil. CZK) and analysis of the digitalisation of cultural content included (10 mil. CZK); both based on expert estimation.</t>
  </si>
  <si>
    <t xml:space="preserve">Compared to cost of support for one subject in the EU-funded projects on digital culture (fields of ICT for access to cultural resources, Digital Preservation). </t>
  </si>
  <si>
    <t xml:space="preserve">5 - 021bis - Support to digital content production and distribution </t>
  </si>
  <si>
    <t xml:space="preserve">04.9 - Economic affairs n.e.c. </t>
  </si>
  <si>
    <t>The volume of support is based by extrapolation of the number of vouchers from the Southmoravian region to the Czech Republic. We expect the distribution of at least 3000 vouchers (i.e. 200 vouchers on average for every region+Prague 2022-2024). Each voucher has a cap value of 200 thousand CZK. The cost of the creative gallery, PR, regional staff training and aministration system (30 mil. CZK) is based on expect evaluation and it is included in the final volume of support as well.</t>
  </si>
  <si>
    <t>Southmoravian innovation centre</t>
  </si>
  <si>
    <t>Compared to the creative credits by NESTA UK</t>
  </si>
  <si>
    <t>5 - 020 - Innovation processes in SMEs (process, organisational, marketing, co-creation, user and demand driven innovation) 47</t>
  </si>
  <si>
    <t>The NRP will create national authorities in predefined priority areas. These are systemic, organizational, and thus equipment interventions. These are not specific competitive research projects that will be funded by OP JAK.
This is not a direct complementarity, rather a partial one: SC 1.1 Strengthening research and innovation capacities - CZK 27 billion, SC 1.2 Development of skills for smart specialization - CZK 2 billion (the sum does not correspond, because OP JAK focuses on other areas, amounts in the EU share)</t>
  </si>
  <si>
    <t>non-component is complementary to programs co-financed from the state budget of the Czech Republic, overlaps are not allowed at the level of projects, projects must be complementary to other parallel projects, eligibility is checked at the level of project activities</t>
  </si>
  <si>
    <t>07.5 - R&amp;D Health</t>
  </si>
  <si>
    <t>The eligible costs for R&amp;D&amp;I projects according to the definitions of GBER, the Framework for State Support of R&amp;D and Act no. 130/2002 Coll. (eg NPU II / LQ16) - see also data in the ISVaVaI database at https://www.isvavai.cz/cep?s=jednoduche-vyhledavani e.g, for projects with ID: LQ1601 (https://www.isvavai.cz/cep?s=jednoduche-vyhledavani&amp;ss=detail&amp;n=0&amp;h=LQ1601), LQ1604 (https://www.isvavai.cz/cep?s=jednoduche-vyhledavani&amp;ss=detail&amp;n=0&amp;h=LQ1604) or, LQ1605 (https://www.isvavai.cz/cep?s=jednoduche-vyhledavani&amp;ss=detail&amp;n=0&amp;h=LQ1605), further CZSO statistics , TC analysis, part is in the attached documents on the links in the component description)</t>
  </si>
  <si>
    <t>IS VaVaI (https://www.isvavai.cz/cep?s=jednoduche-vyhledavani eg for projects with ID: LQ1601, LQ1605 or, LQ1605) further CZSO statistics, TC analyzes, part is in attached documents and on links in text component description file)</t>
  </si>
  <si>
    <t>NPU II / LQ16 program (NPU II program at https://www.isvavai.cz/cea?s=programy&amp;ss=detail&amp;n=0&amp;h=LQ, LQ16 projects in IS R &amp; D &amp; I; https://www.isvavai.cz/cep ? s = simply-searched eg for projects with ID: LQ1601, LQ1605 or, LQ1605), further CZSO statistics, TC analyzes, part is in the attached documents on the links in the component description)
NPU = Národní program udržitelnosti -&gt; National Program of Sustainability</t>
  </si>
  <si>
    <t>The MEYS has estimated costs on the basis of data from the R&amp;D&amp;I IS, the Czech Statistical Office and in cooperation with the Technology Center of the ASCR</t>
  </si>
  <si>
    <t>24 - 5.2 Support for research and development in companies and introduction of innovations into business practice - 5.2.0. Creation of National Coordination Group for Support for Industrial Research</t>
  </si>
  <si>
    <t>Adicionalita zdrojů bude zajištěna na úrovni jednotlivých podpořených projektů, které budou podpořeny buď výhradně ze zdrojů státního rozpočtu, nebo výhradně ze zdrojů RRF, a nebudou zároveň podporovány z žádných jiných zdrojů.</t>
  </si>
  <si>
    <t xml:space="preserve">Základní rámec pro stanovení nákladů tak tvoří podmínky schváleného programu, tedy zejména celkový rozpočet podprogramu 3 (3 000 mil. Kč), předpokládaný počet podořených projektů (400) či max. dotace na jeden projekt (25 mil. Kč). Tato vstupní data jsou pro odhady budoucích nákladů dále upravena na základě údajů z již realizovaných veřejných soutěží v programu (počet přihlášených projektů, požadovaná dotace atd.) a byly stanoveny náklady "průměrného" podpořeného projektu, který  naplňuje cíle programu. Dosud bylo v programu podpořeno 42 projektů částkou 294 mil. Kč, tedy průměrně 7 mil. Kč na jeden projekt. Data za podpořené projekty viz https://www.isvavai.cz/cep?s=jednoduche-vyhledavani&amp;n=0. Viz také soubory 5.2 costing - příloha1.pdf a 5.2 costing - příloha2.pdf. </t>
  </si>
  <si>
    <t>Není relevantní. Výpočet je jednoznačně založen na prostém matematickém výpočtu "průměrného projektu" v daném programu podpory.</t>
  </si>
  <si>
    <t>Informační systém výzkumu, vývoje a inovací.</t>
  </si>
  <si>
    <t>NR</t>
  </si>
  <si>
    <t>24 - 5.2 Support for research and development in companies and introduction of innovations into business practice - 5.2.2  Support for research and development cooperation (in line with Smart Specialization Strategy)</t>
  </si>
  <si>
    <t>Základní rámec tvoří podmínky programu Národní centra kompetence, informace z realizovaného aukončeného programu Centra kompetence a z realizace pilotních projektů z první výzvy programu Národní centra kompetence. Základem pro odhady je pak celkový rozpočet programu, průměrná podpora jednoho projektu a údaje z realizovaných projektů obdobných programů. Viz také soubory 5.2 costing - příloha1.pdf a 5.2 costing - příloha2.pdf.</t>
  </si>
  <si>
    <t>Základní rámec tvoří podmínky schváleného programu Prostředí pro život, vycházející z historických dat, evaluací předchozích programů a projektů obdobného charakteru podpořených v minulosti. Základem pro odhady je celkový rozpočet programu a zejména informace z pilotních veřejných soutěží programu. Jedná se jak o celkový rozpočet, předpokládaný počet podořených projektů či max. dotace na jeden projekt (30 mil. Kč). Viz také soubory 5.2 costing - příloha1.pdf a 5.2 costing - příloha2.pdf.</t>
  </si>
  <si>
    <t xml:space="preserve">022 - Research and innovation processes, technology transfer and cooperation between enterprises focusing on the low carbon economy, resilience and adaptation to climate change </t>
  </si>
  <si>
    <t>Rámcový program pro výzkum a inovace (H2020 a Horizont Evropa).
Projekty v rámci Partnerství, financované jako co-funded, jsou spolufinancovány EU (z Horizontu Evropa) v rámci tzv. "top up", který zpravidla činí max. 20 % dohodnuté alokace zapojených členských států na společnou výzvu. Tyto prostředky jsou pak distribuovány mezi podpořené projekty na základě dohody zapojených členských států. Projekty Seal of Excellence kofinancovány nejsou. Zde ještě upozorňujeme, že v případě projektů ERA NET Cofund (projektů z Horizontu 2020), top up není.</t>
  </si>
  <si>
    <t>Základní rámec tvoří podmínky synergií rámcového programu pro výzkum a inovace Evropské unie, data vycházejí jednak z dat dostupných na úrovni EK a současně z pilotní podpory v rámci programů TA ČR. Viz také soubory 5.2 costing - příloha1.pdf a 5.2 costing - příloha2.pdf.</t>
  </si>
  <si>
    <t>Horizon 2020</t>
  </si>
  <si>
    <t>Eligible costs and amount of funding for an average project supported in previous calls for proposals within the TREND funding programme, sub-programme 1.</t>
  </si>
  <si>
    <t>See information on the evaluation of the last relevant call for proposals https://www.isvavai.cz/ves?s=detail&amp;h=STA02023FW060</t>
  </si>
  <si>
    <t>The support of research and development projects in this investment is not directly related to this area. The aim of the investment is the creation of new research results in the priority areas of the RIS3 strategy. Also the "DNSH taxonomies criteria" do not indicate a relevant link to this area within the framework of "Professional, scientific and technical activities". No measure does significant harm to environmental objectives within the meaning of Article 17 of Regulation (EU) 2020/852, and that in particular, the results of the R&amp;I process shall be technologically neutral at the level of their application (i.e. they shall be applied across all available technologies, including low-impact technologies), and the measure shall ex ante exclude R&amp;I dedicated to the ‘brown R&amp;I’ elements (i.e. coal, lignite, oil/petroleum, natural gas not covered by Annex III of the DNSH Technical Guidance, blue and grey hydrogen, incinerators and landfills).</t>
  </si>
  <si>
    <t>Eligible costs and amount of funding for an average project supported in previous calls for proposals within the DOPRAVA 2020+ funding programme.</t>
  </si>
  <si>
    <t>See information on the evaluation of the last relevant call for proposals within the previous funding programme focused on transport https://www.isvavai.cz/ves?s=detail&amp;h=STA02023CK040</t>
  </si>
  <si>
    <t>Eligible costs and amount of funding for an average project supported in previous calls for proposals within the Prostředí pro život funding programme. In previous call for proposals the maximum amount of funding for a project was 12 million CZK, in the following call for proposals the maximum amount od funding will be increased to 15 million CZK and the avarage amount of funding is calculated at 12,9 million CZK</t>
  </si>
  <si>
    <t>See information on the evaluation of the last relevant call for proposals https://www.isvavai.cz/ves?s=detail&amp;h=STA02023SS060</t>
  </si>
  <si>
    <t>See information on the evaluation of the last relevant call for proposals  https://www.isvavai.cz/ves?s=detail&amp;h=STA02023SS060</t>
  </si>
  <si>
    <t>Approx. EUR 1.5 million allocation per year in each of the years 2025 and 2026, i.e., approx. EUR 3 million totally by the end of 2026</t>
  </si>
  <si>
    <t>Eligible costs in line with their definition in the Act No 130/2002 Coll., on the Support of Research, Experimental Development and Innovation from the Public Funds and on the Amendments to Some Related Acts</t>
  </si>
  <si>
    <t>Act No 130/2002 Coll., on the Support of Research, Experimental Development and Innovation from the Public Funds and on the Amendments to Some Related Acts</t>
  </si>
  <si>
    <t>The measure of the component doesn’t primarily consist in addressing the objectives in this area. The measure should also contribute to the development of the EU’s knowledge and technology basis to fulfil the ambitions of the European Green Deal, including, e.g., the green transformation of the European industry, achievement of the EU’s climate goals or preservation of biodiversity. Anyway, the measure of the component isn't aimed to have direct impact in this area.</t>
  </si>
  <si>
    <t>MZd</t>
  </si>
  <si>
    <t>25 - 6.1 Increasing resilience of the health system - 6.1.1  Creation of the Intensive Medicine Simulation Centre</t>
  </si>
  <si>
    <t>Projects funded by NPO are not expected to involve any other national/EU sources, except own sources recipients of the subsidy.</t>
  </si>
  <si>
    <t xml:space="preserve">For the main part of the subcomponent - the creation of the Intensive Medicine Simulation Center - was previously prepared a study, including a volume study, and the price was determined on the basis of the previously realised projects.
The second part - optimization of the education system was valued on the basis of previous experience - previously implemented projects of a similar nature. 
Realization of 2 separate projects:
1) The establishment of  the Intensive Medicine Simulation Center- 1 500 mil. CZK 
2) Optimization of the education systém- specialized aducation of healthcare professionels- 100 mil. CZK
Realization of 2 separate projects:
1) The establishment of  the Intensive Medicine Simulation Center- 1 500 mil. CZK 
2) Optimization of the education systém- specialized aducation of healthcare professionels- 100 mil. CZK
Unit costs: aprox. 1 500 mil. CZK for the Intensive Medicine Simulation Center
aprox. 100 mil. CZK for optimization of the education system
 The second part - optimization of the system of specialization education was valued on the basis of previous experience - previously implemented projects of a similar nature.
</t>
  </si>
  <si>
    <t>Qualified cost estimation was performed by the Ministry of Health.</t>
  </si>
  <si>
    <t>07.3 - Hospital services</t>
  </si>
  <si>
    <t>Based on the incipient standard (methodology) on the issue, which includes the standard (specification) of instrumentation, the estimated value of the total cost of the project was determined.
On the one hand, the total costs reflected investment expenditures associated mainly with the acquisition of instrumentation, including the necessary construction modifications and possible partial reconstructions, but also the costs of the necessary training (max. 20% of the total costs).
Expected number of supported projects: 97 (Based on the established Emergency Net - 97 hospitals)
Exected average project alocation: 19,59 mil. CZK
Total expected costs: 97*19,59 = 1 900 mil. CZK</t>
  </si>
  <si>
    <t xml:space="preserve">Qualified cost estimation was performed by the Ministry of Health (on the basis of the pricing of relevant instrumentation, related construction work and related training)
</t>
  </si>
  <si>
    <t xml:space="preserve">This is a long-term planned project  for which a volume study is available, on the basis of which the price was determined.
</t>
  </si>
  <si>
    <t>Qualified cost estimation was performed by the Ministry of Health. The Ministry of Health has verified the volume study and costs mentioned therein.</t>
  </si>
  <si>
    <t>07.4 - Public health services</t>
  </si>
  <si>
    <t>Project is a part of the RRF, preparation of the NOP CZ 2030 is cost free. In respect to interdepartmental and interdisciplinary nature of the National Oncological Programme of the Czech Republic, is the procurement of financial resources needed to achieve its milestones and completion of the assigned activities sole responsibility of the individual institutions and bodies involved in the NOP</t>
  </si>
  <si>
    <t>irrelevant</t>
  </si>
  <si>
    <t>Projects financed from RRF supplement projects implemented within OPZ+. There will be no overlaps.</t>
  </si>
  <si>
    <t>Component is complementary to OPZ+,  which will support non-investment projects focused on methodical support and pilot testing of selected screening programs</t>
  </si>
  <si>
    <t>Establishment of the institute has been a long term goal. A Volume study is availeble for  this component and on it´s basis were determinerd the costs.</t>
  </si>
  <si>
    <t>Qualified cost estimation was performed by the Ministry of Health. Ministry of Health has verified costs on the basis of experience with similar projects.</t>
  </si>
  <si>
    <t>The costs were determined on the basis of experience with similar projects.</t>
  </si>
  <si>
    <t>Projects financed from RRF supplement projects implemented within ReactEU. There will be no overlaps.</t>
  </si>
  <si>
    <t xml:space="preserve">Component is complementary to ReactEU, which will support investment development based on common standard of equipment, RRP will focus the support on highly specifies equipment </t>
  </si>
  <si>
    <t>Estimated costs come from assumed  instrumentation of the hemathiologial centers and necessary construction works.</t>
  </si>
  <si>
    <t>Qualified cost estimation was performed by the Ministry of Health. on the basis of instrumentation and construction works costs.</t>
  </si>
  <si>
    <t>Both projects are a long-considered intention. Projects' costs has been determined on the basis of an available feasibility (volume) studies.</t>
  </si>
  <si>
    <t>1 674 mil. CZK
(60-80 % cofinancing)</t>
  </si>
  <si>
    <t>co-financing through private funding</t>
  </si>
  <si>
    <t>From market actors (distribution companies)</t>
  </si>
  <si>
    <t>The reform is in line with EU legislation and it should have positive impacts on mitigation.</t>
  </si>
  <si>
    <t>The reform is in the form of law so it is not connected with any direct impacts.</t>
  </si>
  <si>
    <t xml:space="preserve">The reform is in the form of law so it is not connected with any direct impacts. </t>
  </si>
  <si>
    <t>033-Inteligentní energetické systémy (včetně inteligentních sítí a systémů IKT) a související skladování</t>
  </si>
  <si>
    <t>Distribution of electricity is not directly connected with GHG emissions.</t>
  </si>
  <si>
    <t>Distribution of electricity might be influenced by weather changes. There is continious effort to ensure higher resiliency. There are also mechanism and process to ensure very quick recovery for instance after windstorm.</t>
  </si>
  <si>
    <t>The distribution of electricity is not connected with water usage.</t>
  </si>
  <si>
    <t>Where possible the hardware is recycled and reused.</t>
  </si>
  <si>
    <t>Distribution of electricy is not directly connected with pollution of air, water or land</t>
  </si>
  <si>
    <t>There is now direct impacts on biodiverisity.</t>
  </si>
  <si>
    <t>OP TAK (after the closure of funding through RRF)</t>
  </si>
  <si>
    <t>New photovoltaic sources should contribute positively to climate change mitigation. These sources does not produce any direct GHG emissions and should at the same time contribute to replacement of sources based on fossil fuels.
In the „technical guidance“ it is explicitly stated that: “When a measure is tracked as 100 % supporting one of the six environmental objectives, this measure is considered compliant with DNSH for that objective”. The component 2.3 (or specifically part related to modernization of heat distribution) fulfils 029 Renewable energy: solar. So we understand criterion DNSH to be met.</t>
  </si>
  <si>
    <t>Photovoltaic sources does not need any water for operation. There is thus no direct interaction with water or marine resources.
Draft of the Delegated Regulation (EU) supplementing Regulation (EU) 2020/852 does not set any specific DSH criterion with regards to district heating/cooling distribution.</t>
  </si>
  <si>
    <t>Construction and operation of photovoltaic sources is not directly connected with emission of polluting substancec to air, water or land. On the contrary construction of new photovotaic sources should potential replace conventional sources.
Draft of the Delegated Regulation (EU) supplementing Regulation (EU) 2020/852 does not set any specific DSH criterion with regards to district heating/cooling distribution.</t>
  </si>
  <si>
    <t>Photovoltaic systems can in our opinion technically cope with wide range of climate risks. Temperature changes might impact the utilization and efficiency of the panel and potentialy the cost of refurbishment. If applicable it would be ensured that physical and non-physical solutions (‘adaptation solutions’) that reduce the most important physical climate risks that are material to that activity have been implemented.</t>
  </si>
  <si>
    <t>Key provision with regards to the recyclation of photovoltaic panels are included in Act 181/2001 Coll. and in decree No. 352/2005 Coll.</t>
  </si>
  <si>
    <t>We think that impacts on biodiversity and ecosystems is not directly applicable, because PV projects should be realized mainly on rooftops or directly in the locality of industrial complex.
If applicable an Environmental Impact Assessment (EIA) or screening has been completed, for activities within the Union, in accordance with Directive 2011/92/EU. The implementation of required mitigation and compensation measures for protecting the environment would be monitored based on the EIA.
For sites/operations located in or near biodiversity-sensitive areas (including the Natura 2000 network of protected areas, UNESCO World Heritage sites and Key Biodiversity Areas, as well as other protected areas), an appropriate assessment would be conducted, where applicable and based on its conclusions the necessary mitigation measures would be implemented.</t>
  </si>
  <si>
    <t xml:space="preserve"> -</t>
  </si>
  <si>
    <t>From market actors (transmission systém operator and distribution companies)</t>
  </si>
  <si>
    <t>Energy data center is not connected with GHG emission (energy efficiency standart would be taken into account)</t>
  </si>
  <si>
    <t xml:space="preserve">Energy data center should not be directly impected by potential climate changes. </t>
  </si>
  <si>
    <t>There is now direct impacts on water and marine resources.</t>
  </si>
  <si>
    <t>After the decomissioning of the data center the relevant part will be recycled if applicable.</t>
  </si>
  <si>
    <t>Energy data center would not be connected with air, water or land pollution.</t>
  </si>
  <si>
    <t>1/ Energy consultancy and education in cooperation with territorial partners (increasing the number and quality of projects):
- energy education and subsidy assistance, assistance in implementing projects for households at risk of energy poverty (e.g. NZÚ light programs, boiler subsidies),
- energy consulting, pre-project preparation (draft energy measures), subsidy assistance (building renovation support programs) and other related services,
‑ consulting on community and municipal energy + coordination activities for the creation of energy communities,
- provision of energy management services for cities and municipalities and their conceptual readiness.
We assume that the subsidy program will support up to 120,000 consulting services until 2Q 2026. According to the analyzed analysis, 280,000 people live in energy poverty in the Czech Republic in the sector of single-family homes. households, while for 160 thousand of them, the energy renovation of their property sponsored by the NZÚ Light program could contribute to solving their energy poverty. We assume that approximately 88% of the overall estimated allocation (CZK 3,500.0 million excluding VAT) will be committed to this area of reform. This activity, among other things, helps to solve the problem of insufficient information and administrative ability for low-income households to prepare and organize energy renovations with the help of subsidy support.
2/ Better administration in the field of energy and a pilot advisory network of regional energy centers:
- from the resources of the National Recovery Plan, activities will be financed that will contribute to the creation of the environment, conditions and documents necessary for the establishment of a national competence center, the aim of which will be the support of other central state administration bodies and other regional and local actors active in the field of energy, including data and methodological support in the areas of strategy creation, preparation of new legislation, research, professional education and professional consultancy,
- activities to improve monitoring in the area of energy consumption, analysis of the state of the building stock in the Czech Republic, activities related to the preparation of the National Building Renovation Plan, preparation of the architecture of a new database and monitoring system in the area of energy efficiency will also be financed.
- A pilot project of a regional network providing comprehensive energy consulting services that fulfills the parameters of a "One stop shop". We assume that the subsidy program will support the establishment and pilot operation of 3-5 regional energy centers by the end of 2024,
- preparation and evaluation of the functioning of the test operation of these pilot centers; the outputs will be used to set up the energy consultancy system, including the conditions for the future functioning of the complex energy consultancy network and its support; based on the results of the test operation, support for the normal operation of a complex network of energy consultancy throughout the Czech Republic will subsequently be set up (during 2025).
We assume that roughly 2% of the overall estimated allocation (CZK 75.0 million without VAT) will be tied up for this area of reform. This activity also develops the reform of RRP 2.5 (Support of the Energy Community) in the form of consultancy in the field of community and communal energy.
As part of the preparation of activities that will contribute to the creation of the environment, conditions and documents necessary for the establishment of a national competence center, we anticipate the processing of at least the following documents:
• Analysis of the scope of national competence center activities and its anchoring in the organizational structure of the state, including sources of funding for national competence center operation after 2025
• Creation of government material with the preparation of conditions for the creation of an energy agency
 We assume that the financial complexity of processing these documents will range from hundreds of thousands to units of millions of CZK. The financial burden of these activities is negligible within the overall allocation of the component.
3/ Other related activities:
- public information campaign,
- ensuring the education of regional and local partners and educational activities,
- professional education programs, professional training, platforms for expanding expertise,
- database of training according to consultancy expertise, database of advisers, etc.,
- the Resilience of Municipalities program – adaptation of municipalities to climate and economic changes through the education of representatives of municipalities and cities in the areas of conceptual preparedness and response to climate change such as circular economy, energy savings, renewable energy, community and communal energy, the realistic assumption is that an active education of approx. 700 – 1,200 people (CZK 50.0 million without VAT),
- linking of information systems and databases of the state for data sharing, which will lead to a reduction of the client's administrative burden and an active search for households at risk of energy poverty (development and updating),
- development of tools, methodology and information interface for streamlining the performance of consulting services and pre-project preparation (development, operation and updating),
- development of compatible systems for recording consultancy, educational and school activities of individual departments for monitoring, sharing and reporting of data and information (development, operation and updating),
- technical provision of support, seminars, publications, educational, informational, administrative, legal and other similar activities for the public, applicants and support programs, including documents.
We assume that roughly 10% of the overall estimated allocation (CZK 425.0 million without VAT) will be committed to this area of reform. This activity also develops the reform of RRP 2.5 (Renovation wave in the residential sector) in the form of streamlining project preparation and increasing professional capacities.   The MoIT public information campaign is estimated at 53 million CZK. The SEF/MoE public information campaign is estimated at 18 million CZK.</t>
  </si>
  <si>
    <t>The specific setting of the unit costs of this component is based on the analysis of the data of the EFEKT program for the past period 2017-2020 and the analysis of data and requirements for existing support from the non-investment measures of component 2.5.3 according to the current EFEKT program and also the requirements of the State Environmental Fund for the lack of advisory support in the preparation of projects in the area energy savings and assistance in obtaining support for households in energy poverty (the New Green Savings Light program), another basis was the Study on Energy Poverty, which processed the results of a detailed analysis of data on the living conditions of Czech households in the spring of 2021.</t>
  </si>
  <si>
    <t>In the previous period, support was provided basic level of advisory services within the RRP 2.5 Building renovation and air protection - 2.5.3 Pre-project preparation and awarness-rising.</t>
  </si>
  <si>
    <t>Ministry of Environment
Ministry of Industry and Trade</t>
  </si>
  <si>
    <t>027 - Support to enterprises that provide services contributing to the low carbon economy and to resilience to climate change including awareness-raising measures</t>
  </si>
  <si>
    <t>Reforms are of an organizational-technical and legislative nature and, from the point of view of the entire life cycle, do not have the expected significant negative impacts on this environmental area. The reforms meet the 100% climate tag through intervention field 027.
The activity "Comprehensive reform of consultancy for the renovation wave in the Czech Republic" directly supports the goal of mitigation and is motivated by increasing and accelerating energy savings.
This activity also develops the reform of RRP 2.5 (Renovation wave in the residential sector) in the form of streamlining the preparation of complex projects and increasing professional capacities.
This activity also develops the reform of RRP 2.5 (Support of energy communities) in the form of consultancy in the field of community and communal energy.</t>
  </si>
  <si>
    <t xml:space="preserve">Reforms are of an organizational-technical and legislative nature and, from the point of view of the entire life cycle, do not have the expected significant negative impacts on this environmental area. The reforms meet the 100% climate tag through intervention field 027. The reforms are focused on mitigation and are in line with the activities of the National Energy and Climate Plan as well as the measures of the National Climate Change Action Plan and develop the capacity of buildings to adapt to climate change. The reforms help to develop, where relevant, investment measures in buildings to include investments in the adaptation of these buildings to climate change as part of comprehensive measures (e.g. green roofs and facades, adaptation measures on land adjacent to buildings).
</t>
  </si>
  <si>
    <t>Reforms are of an organizational-technical and legislative nature and, from the point of view of the entire life cycle, do not have the expected significant negative impacts on this environmental area. Reforms and investments do not pose an increased risk to water resources, water regime or water quality. The reforms do not directly or indirectly negatively affect this environmental area. The reforms help to develop, where relevant, investment measures in buildings to include investments in the efficient water management of these buildings as part of comprehensive measures.</t>
  </si>
  <si>
    <t>Reforms are of an organizational-technical and legislative nature and, from the point of view of the entire life cycle, do not have the expected significant negative impacts on this environmental area. Reforms and related investments do not lead to a significant increase in waste production, nor do they threaten the subsequent material recovery of waste. Reforms will accelerate investment in energy efficiency and the development of renewable energy sources, and indirectly lead to a more efficient use of resources and raw materials.</t>
  </si>
  <si>
    <t>Reforms are of an organizational-technical and legislative nature and, from the point of view of the entire life cycle, do not have the expected significant negative impacts on this environmental area. Reforms and related investments do not lead to an increase in emissions to air, water or soil and do not lower current environmental standards; on the contrary, investment measures will in some cases have to meet stricter requirements than those in force. The reforms help to develop, investment measures in buildings to include investments in the renovations, RES and community energy as part of comprehensive measures.</t>
  </si>
  <si>
    <t>Reforms are of an organizational-technical and legislative nature and, from the point of view of the entire life cycle, do not have the expected significant negative impacts on this environmental area. Reforms and related investments do not pose a risk to protected areas and do not lead to lower environmental standards in the field of nature and landscape protection. The reforms do not directly or indirectly negatively affect this environmental area.</t>
  </si>
  <si>
    <t>01 - Podpora zelených dovedností a pracovních míst a zelené ekonomiky</t>
  </si>
  <si>
    <t>Activity generated by this action has no direct environmental impact, anyhow the object of the component is reaction on green economy with purpose of covering new labour market needs due to Green deal changes</t>
  </si>
  <si>
    <t>MPO/MD</t>
  </si>
  <si>
    <t>Ministry of Regional Development, Ministry of Transport, Ministry of Industry and Trade, Ministry of Finance</t>
  </si>
  <si>
    <t>The reform will contribute to climate mitigation objective by reforming the tax and permitting legislation, and strategic documents supporting clean mobility.</t>
  </si>
  <si>
    <t>No negative impacts on adaptation are foreseen as the reform will respect the current legislative framework in relevance to adaptation environmental objective.</t>
  </si>
  <si>
    <t>No negative impacts on adaptation are foreseen as the reform will respect the current legislative framework in relevance to water protection.</t>
  </si>
  <si>
    <t>No negative impacts on adaptation are foreseen as the reform will respect the current legislative framework in relevance to circular economy.</t>
  </si>
  <si>
    <t>No negative impacts on adaptation are foreseen as the reform will respect the current legislative framework in relevance to pollution prevention and control.</t>
  </si>
  <si>
    <t>No negative impacts on adaptation are foreseen as the reform will respect the current legislative framework in relevance to biodiverity protection.</t>
  </si>
  <si>
    <t>MPO/MF</t>
  </si>
  <si>
    <t>The costs for 2026 were  derived from the original costing of  the investment  for electrification projects 133,501 CZK/km by using construction costs inflation coefficients of the Czech Statistical Office for the years 2021 (4,40%) and 2022 (11,90%).</t>
  </si>
  <si>
    <t xml:space="preserve">Electric propulsion shows significantly higher efficiency with a positive impact on energy savings; within the transport sector, the use of rail transport in electric traction with direct power supply from the trolley is the most efficient mode of transport in terms of energy consumption. The use of electric traction itself has zero CO2 emissions, but depends on the energy mix of electricity production, which is addressed in the components focused on energy, which allow for a gradual decline in the use of fossil fuels. It is the electrification of the existing network and it is not the construction of new lines. For these reasons, a negligible impact on the climate change mitigation objective in the implementation of the investment and a positive impact over the life of the investment are expected. Creating conditions for reducing energy consumption of transport sector.  </t>
  </si>
  <si>
    <t xml:space="preserve">Lower energy consumption in transport due to higher energy efficiency and energy use, the emission limit at the point of consumption means total zero emissions. The issue of electricity generation without emissions is the subject of components focused on energy.
The benefit of the investment is also compared to the initial state of noise reduction and outage. During the construction, the surroundings will not be burdened by significant noise or vibrations due to the nature of the construction. For these reasons, a negligible impact on the pollution target during the implementation of the investment and a positive impact over the life of the investment are expected. </t>
  </si>
  <si>
    <t xml:space="preserve"> An electrified line may be more susceptible to certain extremes of weather conditions related to the effects of climate change (eg trees falling into overhead lines), but there is no higher risk to persons, property or nature. The only negative effect is the longer operating shutdown. It is the electrification of the existing network and it is not the construction of new lines. Adherence to safe distances and regular maintenance of accompanying vegetation along line structures according to applicable normative regulations will reduce the risk of falling trees, so the investment is reasonably resilient to the effects of climate change and also does not jeopardize the adoption of adaptation measures in its vicinity. </t>
  </si>
  <si>
    <t xml:space="preserve">Due to the reconstruction of the current state, the electrification of the existing lines will not damage the good ecological potential of surface standing or running water, including groundwater. During the reconstruction itself, the rules of gentle approach to the environment will always be observed during the reconstruction with minimal impact on the surrounding environment. The investment does not identify risks of environmental degradation in connection with the requirements of the Water Framework Directive and the river basin management plan. </t>
  </si>
  <si>
    <t xml:space="preserve"> The investment has no negative connection with the circular economy. The generation of unusable waste commodities is not expected. Electrification of existing railway lines will always be carried out in accordance with the principle of waste prevention and while maintaining the hierarchy of management of any generated waste in accordance with waste legislation, at the same time the investments made are as repairable and long-lasting. The materials used will be used to the maximum extent those that can be recycled or reused in material. Therefore, the electrification of current lines does not represent a disproportionate impact on natural resources </t>
  </si>
  <si>
    <t xml:space="preserve">The investment will not permanently affect biodiversity and ecosystems. Investments will be made in accordance with applicable legislation and the resilience of the ecosystems present to the baseline will not be reduced. The investment will respect the hierarchy of mitigation measures in line with the Habitats Directive and the Birds Directive. </t>
  </si>
  <si>
    <t>The costs of financing the system for the introduction and application of the legislation on the unified environmental statement consists of non-investment costs (personnel and operating costs) as well as investment costs for tangible and intangible assets in the total amount of CZK 133,8 million. The requested amount corresponds with the established real requirements for the introduction of relevant personnel capacities and other related tools at the individual offices and departments that are entrusted with the execution of the unified environmental opinion. It is therefore mainly about the financing of these personnel capacities during the application of the support, taking into account the costs that are necessary for financing and maintaining the relevant jobs.</t>
  </si>
  <si>
    <t>The reform is about simplifying administrative procedures without affecting the essence of decision-making about individual measures.</t>
  </si>
  <si>
    <t>The costs of defining go-to zones consist of non-investment costs (personnel and operating costs) as well as investment costs for tangible and intangible assets in the total amount of CZK 216 million.</t>
  </si>
  <si>
    <t xml:space="preserve">By their nature, non-investment measures of this kind cannot have direct negative impacts on this environmental area.  </t>
  </si>
  <si>
    <t xml:space="preserve">By their nature, non-investment measures of this kind cannot have direct negative impacts on this environmental area.   Investments related to them do not lead to a significant increase in waste production, nor do they endanger the subsequent material recovery of waste.
On the contrary, improving pre-project preparation will accelerate investment in energy efficiency and the development of renewable energy sources and thus indirectly contribute to the transition to a circular economy, including waste prevention and recycling.
Counseling, information, education, training and awareness-raising measures will raise public awareness of the circular economy, including waste prevention and recycling. All supported measures will thus indirectly contribute to the development of the circular economy, including waste prevention and recycling. </t>
  </si>
  <si>
    <t xml:space="preserve">By their nature, non-investment measures of this kind cannot have direct negative impacts on this environmental area. </t>
  </si>
  <si>
    <t xml:space="preserve">By their nature, non-investment measures of this kind cannot have direct negative impacts on this environmental area.  Subsequent investments will lead to accelerated investments in energy efficiency and development of RES (on roofs and walls of buildings) and do not pose a risk to protected areas and do not lead to lower environmental standards in the field of nature and landscape protection.
 The support will ensure general protection of birds in the sense of § 5a and § 5b of Act No. 114/1992 Coll., On nature and landscape protection (including restrictions for renovations during the nesting season), special protection of birds according to the Decree of the Ministry of the Environment of the Czech Republic, 395/1992 Coll., Which implements some provisions of Act No. 114/1992 Coll. (lynx, bats, etc.) and the special protection of other species that may be affected by investments following these reforms.
Measures aimed at counseling, information, education, training and awareness raising will raise public awareness of the context of the protection and restoration of biodiversity and ecosystems. The supported measures will thus indirectly contribute to the protection and restoration of biodiversity and ecosystems.
 </t>
  </si>
  <si>
    <t>Alokace</t>
  </si>
  <si>
    <t>Alokace bez REPOWER</t>
  </si>
  <si>
    <t>Původní plán</t>
  </si>
  <si>
    <t>Alokace REPower</t>
  </si>
  <si>
    <t>Po aktualizaci</t>
  </si>
  <si>
    <t>Alokace granty (bez půjčky)</t>
  </si>
  <si>
    <t>Pilíř 7</t>
  </si>
  <si>
    <t xml:space="preserve">  </t>
  </si>
  <si>
    <t>Pilíř 6</t>
  </si>
  <si>
    <t>Pilíř 5</t>
  </si>
  <si>
    <t>Pilíř 4</t>
  </si>
  <si>
    <t>Pilíř 3</t>
  </si>
  <si>
    <t>Pilíř 2</t>
  </si>
  <si>
    <t>Pilíř 1</t>
  </si>
  <si>
    <t>Celkem kontrola</t>
  </si>
  <si>
    <t>Table 3b. Impact of the plan (quantitative)</t>
  </si>
  <si>
    <t>Please provide a brief description and estimate of the impact of the plan and its components or most important measures (reforms/investments).</t>
  </si>
  <si>
    <t>Component</t>
  </si>
  <si>
    <r>
      <t xml:space="preserve">Channels of impact
</t>
    </r>
    <r>
      <rPr>
        <i/>
        <sz val="12"/>
        <color theme="1"/>
        <rFont val="Times New Roman"/>
        <family val="1"/>
      </rPr>
      <t>Detailed description of the channels through which the measures deliver the expected impact</t>
    </r>
  </si>
  <si>
    <t>Risks/Challenges</t>
  </si>
  <si>
    <r>
      <t xml:space="preserve">Quantification of the impact (if available)
</t>
    </r>
    <r>
      <rPr>
        <i/>
        <sz val="12"/>
        <color theme="1"/>
        <rFont val="Times New Roman"/>
        <family val="1"/>
      </rPr>
      <t>i.e. % difference from policy neutral baseline</t>
    </r>
  </si>
  <si>
    <t>Short-term (2021)</t>
  </si>
  <si>
    <t>Medium-term (2024)</t>
  </si>
  <si>
    <t>Long-term (2039)</t>
  </si>
  <si>
    <t>GDP</t>
  </si>
  <si>
    <t>Employment</t>
  </si>
  <si>
    <t>Budget balance (pps)</t>
  </si>
  <si>
    <t>0</t>
  </si>
  <si>
    <t>Celkem</t>
  </si>
  <si>
    <t>–</t>
  </si>
  <si>
    <t>N.A.</t>
  </si>
  <si>
    <t>DIGITÁLNÍ TRANSFORMACE</t>
  </si>
  <si>
    <t>1.1</t>
  </si>
  <si>
    <t>Digitální služby občanům a firmám</t>
  </si>
  <si>
    <t>CZ_FCA: Rozvoj digitální infrastruktury s dopadem na snížení nákladů firem a jejich vstupu do odvětví. Šok je modelován jako pokles fixních nákladů firem. Pozitivní dopady na jejich rozvoj a ziskovost, projeví se ve vyšších investicích, vyšší poptávce po práci, resp. vyšších mzdách. Následkem toho dochází k růstu objemu spotřeby domácností a následnému růstu HDP.
CZ_EPS_G: Podkategorie této komponenty v oblasti eHealth je modelována jako zvýšení vládních výdajů s přímým dopadem do HDP.</t>
  </si>
  <si>
    <t>1.2</t>
  </si>
  <si>
    <t>Digitální systémy státní správy</t>
  </si>
  <si>
    <t>CZ_EPS_G: Digitalizace státní správy představuje zvýšení vládních výdajů s přímým dopadem do HDP.</t>
  </si>
  <si>
    <t>1.3</t>
  </si>
  <si>
    <t>Digitální vysokorychlostní sítě</t>
  </si>
  <si>
    <t>CZ_FCA: Podpora výzkumu, inovativních činností a digitální transformace jsou modelovány prostřednictvím snížení nákladů firem. Růst zisků bude motivovat vstup nových firem do těchto odvětví, a dále tím stimulovat růst inovací. Následné dopady se projeví ve vyšších investicích, vyšší poptávce po práci, resp. vyšších mzdách. Následkem toho dochází k růstu objemu spotřeby domácností a následnému růstu HDP.</t>
  </si>
  <si>
    <t>1.4</t>
  </si>
  <si>
    <t>Digitální ekonomika a společnost, inovativní start-upy a nové technologie</t>
  </si>
  <si>
    <t>CZ_EFFM: Podpora platformy pro vzdělávání je modelována jako pozitivní šok do efektivity (produktivity) zaměstnanců s následnými pozitivními dopady do mezd, spotřeby domácností a HDP.
CZ_FCA: Podpora výzkumu, inovativních činností a digitální transformace jsou modelovány prostřednictvím snížení nákladů firem. Růst zisků bude motivovat vstup nových firem do těchto odvětví, a dále tím stimulovat růst inovací. Následné dopady se projeví ve vyšších investicích, vyšší poptávce po práci, resp. vyšších mzdách. Následkem toho dochází k růstu objemu spotřeby domácností a následnému růstu HDP.
CZ_EPS_G: Projekty rozvoje měst, nastavení systému institucionální podpory investic, start-upů apod. představují zvýšení vládních výdajů s přímým dopadem do HDP.
CZ_FCY: Podpora strategických odvětví a certifikace strategických technologií představují snížení nákladů firem finální produkce. Růst zisků bude motivovat vstup nových firem do těchto odvětví, a dále tím stimulovat růst inovací. Následné dopady se projeví ve vyšších investicích, vyšší poptávce po práci, resp. vyšších mzdách. Následkem toho dochází k růstu objemu spotřeby domácností a následnému růstu HDP.</t>
  </si>
  <si>
    <t>1.5</t>
  </si>
  <si>
    <t>Digitální transformace podniků</t>
  </si>
  <si>
    <t>CZ_FCA: Digitální transformace podniků je modelovány prostřednictvím snížení nákladů firem. Růst zisků bude motivovat vstup nových firem do těchto odvětví, a dále tím stimulovat růst inovací. Následné dopady se projeví i ve vyšších investicích, vyšší poptávce po práci, resp. vyšších mzdách. Následkem toho dochází k růstu objemu spotřeby domácností a následnému růstu HDP.</t>
  </si>
  <si>
    <t>1.6</t>
  </si>
  <si>
    <t>Zrychlení a digitalizace stavebního řízení</t>
  </si>
  <si>
    <t>CZ_FCA: Zrychlení a digitalizace stavebního řízení přestavuje snížení nákladů firem. Růst zisků bude motivovat vstup nových firem do těchto odvětví, a dále tím stimulovat růst inovací. Následné dopady se projeví ve vyšších investicích, vyšší poptávce po práci, resp. vyšších mzdách. Následkem toho dochází k růstu objemu spotřeby domácností a následnému růstu HDP.</t>
  </si>
  <si>
    <t>1.7</t>
  </si>
  <si>
    <t>Komplexní redesign řízení</t>
  </si>
  <si>
    <t>CZ_FCA: Zrychlení a digitalizace stavebního řízení přestavuje snížení nákladů firem. Růst zisků bude motivovat vstup nových firem do těchto odvětví, a dále tím stimulovat růst inovací. Následné dopady se projeví ve vyšších investicích, vyšší poptávce po práci, resp. vyšších mzdách. Následkem toho dochází k růstu objemu spotřeby domácností a následnému růstu HDP.
CZ_EPS_G: Digitalizace státní správy představuje zvýšení vládních výdajů s přímým dopadem do HDP.</t>
  </si>
  <si>
    <t>2</t>
  </si>
  <si>
    <t>FYZICKÁ INFRASTRUKTURA A ZELENÁ TRANZICE</t>
  </si>
  <si>
    <t>2.1</t>
  </si>
  <si>
    <t>Udržitelná a bezpečná doprava</t>
  </si>
  <si>
    <t xml:space="preserve">CZ_FCA: Část projektů směřujících do zavádění nových technologií představují snížení nákladů firem. Následné dopady se projeví ve vyšších investicích, vyšší poptávce po práci, resp. vyšších mzdách. Následkem toho dochází k růstu objemu spotřeby domácností a následnému růstu HDP.
CZ_EPS_IG: Investice do železničních tratí a budov jsou modelovány prostřednictvím zvýšení vládních investic v oblasti s přímými dopady do HDP. </t>
  </si>
  <si>
    <t>2.2</t>
  </si>
  <si>
    <t>Snižování spotřeby energie</t>
  </si>
  <si>
    <t xml:space="preserve">CZ_EPS_IG: Investice do projektů zajišťující snižování spotřeby energie jsou modelovány jako zvýšení vládních investic v oblasti "zeleného sektoru" s přímými dopady do HDP. </t>
  </si>
  <si>
    <t>2.3</t>
  </si>
  <si>
    <t>Transformace průmyslu a přechod na čistší zdroje energie</t>
  </si>
  <si>
    <t>CZ_EPS_IXG: Podpora výstavby fotovoltaických zdrojů a modernizace distribuce tepla jsou chápány jako zvýšení vládních investic do odvětví "zeleného sektoru" s přímými dopady do HDP. Dopad směřuje také k rozvoji firem v tomto odvětví, zvýšení jejich ziskovosti s dopady do poptávky po práci a vyšších mzdách.</t>
  </si>
  <si>
    <t>2.4</t>
  </si>
  <si>
    <t>Rozvoj čisté mobility</t>
  </si>
  <si>
    <t xml:space="preserve">CZ_EPS_IG: Budování veřejné a neveřejné infrastruktury je modelováno jako zvýšení vládních investic v oblasti "zeleného sektoru" s přímými dopady do HDP. </t>
  </si>
  <si>
    <t>2.5</t>
  </si>
  <si>
    <t>Renovace budov a ochrana ovzduší</t>
  </si>
  <si>
    <t>CZ_FCY_G: Kotlíkové dotace představují snížení  nákladů spojených s nákupem nového ekologicky šetrnějšího vytápění. Nová zelená úsporám, dotující rekonstrukce domů nebo stavby nízkoenergetických či pasivních domů, čímž přináší ekonomický stimul firmám ve stavebnictví. Pro získání dotace je nutná minimální úspora spotřeby energie, jež je v modelu zachycena jako pokles poptávky po neobnovitelných zdrojích energie.
CZ_EPS_G: Administrativní náklady představují zvýšení vládních výdajů s přímým dopadem do HDP.</t>
  </si>
  <si>
    <t>2.6</t>
  </si>
  <si>
    <t>Ochrana přírody a adaptace na klimatickou změnu</t>
  </si>
  <si>
    <t xml:space="preserve">CZ_EPS_IG: Podpora ochrany přírody a adaptace na klimatickou změnu je modelována jako zvýšení vládních investic v oblasti "zeleného sektoru" s přímými dopady do HDP. </t>
  </si>
  <si>
    <t>2.7</t>
  </si>
  <si>
    <t>Cirkulární ekonomika a recyklace a průmyslová voda</t>
  </si>
  <si>
    <t xml:space="preserve">CZ_FCA: Podpora nových přístupů firem k využívání druhotných surovin je modelována jako pokles nákladů firem, což se projeví v rozvoji podpoře konkurenčního prostředí a konečně i růstu sektoru výzkumu a vývoje. Částečně také dochází k nárůstu investic do infrastruktury ekologicky šetrných odvětví.
CZ_EPS_IG: Budování infrastruktury představuje zvýšení vládních investic v oblasti "zeleného sektoru" s přímými dopady do HDP. </t>
  </si>
  <si>
    <t>2.8</t>
  </si>
  <si>
    <t>Regenerace brownfieldů</t>
  </si>
  <si>
    <t>CZ_EPS_IG: Regenerace brownfieldů představují zvýšení vládních investic v oblasti "zeleného sektoru" s přímými dopady do HDP.</t>
  </si>
  <si>
    <t>2.9</t>
  </si>
  <si>
    <t>Podpora biodiverzity a boj se suchem</t>
  </si>
  <si>
    <t>CZ_EPS_IG: Podpora biodiverzity je zachycena zvýšení vládních investic v oblasti "zeleného sektoru" s přímými dopady do HDP.</t>
  </si>
  <si>
    <t>2.10</t>
  </si>
  <si>
    <t>Reforma dostupného bydlení</t>
  </si>
  <si>
    <t>CZ_EPS_G: Zřízení regionálních center bydlení a úprava zákonných norem představuje zvýšení vládních výdajů s přímým dopadem do HDP.</t>
  </si>
  <si>
    <t>3</t>
  </si>
  <si>
    <t>VZDĚLÁVÁNÍ A TRH PRÁCE</t>
  </si>
  <si>
    <t>3.1</t>
  </si>
  <si>
    <t>Inovace ve vzdělávání v kontextu digitalizace</t>
  </si>
  <si>
    <t>CZ_EFFM, CZ_EFFL: Projekty zaměřené na zvyšování kvalifikace představuje zvyšování efektivity (produktivity) práce s následnými pozitivními dopady do mezd, spotřeby domácností a HDP.</t>
  </si>
  <si>
    <t>3.2</t>
  </si>
  <si>
    <t>Adaptace kapacity a zaměření školních programů</t>
  </si>
  <si>
    <t>CZ_EFFH: Projekty zaměřené na zvyšování kvalifikace zaměstnanců a rozvoj školních programů představuje zvyšování efektivity (produktivity) práce s následnými pozitivními dopady do mezd, spotřeby domácností a HDP.</t>
  </si>
  <si>
    <t>3.3</t>
  </si>
  <si>
    <t>Modernizace služeb zaměstnanosti a rozvoj trhu práce</t>
  </si>
  <si>
    <t>CZ_EPS_IG: Rozvoj infrastruktury sociálních služeb je modelován prostřednictvím zvýšení vládních investic v oblasti s přímými dopady do HDP.
CZ_EFFM: Projekty zaměřené na zvyšování kvalifikace zaměstnanců a rozvoj školních programů představuje zvyšování efektivity (produktivity) práce s následnými pozitivními dopady do mezd, spotřeby domácností a HDP.</t>
  </si>
  <si>
    <t>4</t>
  </si>
  <si>
    <t>INSTITUCE A REGULACE A PODPORA PODNIKÁNÍ</t>
  </si>
  <si>
    <t>4.1</t>
  </si>
  <si>
    <t>Systematická podpora veřejných investic</t>
  </si>
  <si>
    <t>CZ_EPS_G: Podpora veřejných investic představuje zvýšení vládních výdajů s přímým dopadem do HDP.</t>
  </si>
  <si>
    <t>4.2</t>
  </si>
  <si>
    <t>Podpora investic v průmyslu a podnikání</t>
  </si>
  <si>
    <t>CZ_FCY: Podpora soukromých investic představuje snížení nákladů firem a umožní lepší přístup firem k financování jejich rozvoje. Růst zisků bude motivovat vstup nových firem do těchto odvětví, a dále tím stimulovat růst inovací. Následné dopady se projeví ve vyšších investicích, a to zejména v ekologicky šetrných oblastech, vyšší poptávce po práci, resp. vyšších mzdách. Následkem toho dochází k růstu objemu spotřeby domácností a následnému růstu HDP.</t>
  </si>
  <si>
    <t>4.3</t>
  </si>
  <si>
    <t>Protikorupční reformy</t>
  </si>
  <si>
    <t>4.4</t>
  </si>
  <si>
    <t>Zvýšení efektivity výkonu VS</t>
  </si>
  <si>
    <t>CZ_EPS_G: Zvýšení efektivity výkonu veřejné správy představuje zvýšení vládních výdajů s přímým dopadem do HDP.</t>
  </si>
  <si>
    <t>4.5</t>
  </si>
  <si>
    <t xml:space="preserve">Rozvoj kulturního a kreativního sektoru </t>
  </si>
  <si>
    <t>CZ_FCA: Podpora výzkumu, zpočátku znamená pokles pracovní síly ve výrobních odvětvích a jejich nárůst v odvětví výzkumu a vývoje, což může vést ke krátkodobému poklesu produkce. Avšak postupný růst inovací těchto vysoce kvalifikovaných zaměstnanců nakonec vede k dlouhodobému ekonomickému růstu.
CZ_EPS_G: Rozvoj kulturního a kreativního sektoru v programu představuje jednorázové vládní výdaje s přímým dopadem do HDP.</t>
  </si>
  <si>
    <t>5</t>
  </si>
  <si>
    <t>VÝZKUM, VÝVOJ A INOVACE</t>
  </si>
  <si>
    <t>5.1</t>
  </si>
  <si>
    <t>Excelentní výzkum a vývoj v prioritních oblastech veřejného zájmu ve zdravotnictví</t>
  </si>
  <si>
    <t>CZ_FCA: Podpora výzkumu je modelována jako pokles nákladů firem, což se projeví v rozvoji podpoře konkurenčního prostředí a konečně i růstu sektoru výzkumu a vývoje. Růst zisků bude motivovat vstup nových firem do těchto odvětví, a dále tím stimulovat růst inovací. Následné dopady se projeví i ve vyšších investicích, vyšší poptávce po práci, resp. vyšších mzdách. Následkem toho dochází k růstu objemu spotřeby domácností a následnému růstu HDP.
CZ_EPS_G: Část projektů směřujících do zavádění nových technologií představují snížení nákladů firem. Následné dopady se projeví ve vyšších investicích, vyšší poptávce po práci, resp. vyšších mzdách. Následkem toho dochází k růstu objemu spotřeby domácností a následnému růstu HDP.</t>
  </si>
  <si>
    <t>5.2</t>
  </si>
  <si>
    <t>Podpora výzkumu a vývoje v podnicích a zavádění inovací do podnikové praxe</t>
  </si>
  <si>
    <t>CZ_FCA: Podpora výzkumu a inovací v podnikové praxi je modelována jako pokles nákladů firem, což se projeví v rozvoji podpoře konkurenčního prostředí a konečně i růstu sektoru výzkumu a vývoje. Růst zisků bude motivovat vstup nových firem do těchto odvětví, a dále tím stimulovat růst inovací. Následné dopady se projeví i ve vyšších investicích, vyšší poptávce po práci, resp. vyšších mzdách. Následkem toho dochází k růstu objemu spotřeby domácností a následnému růstu HDP.</t>
  </si>
  <si>
    <t>6</t>
  </si>
  <si>
    <t>ZDRAVÍ A ODOLNOST OBYVATEL</t>
  </si>
  <si>
    <t>6.1</t>
  </si>
  <si>
    <t>Zvýšení odolnosti systému zdravotní péče</t>
  </si>
  <si>
    <t xml:space="preserve">CZ_EPS_IG: Investice do specializované péče  jsou modelovány prostřednictvím zvýšení vládních investic v oblasti s přímými dopady do HDP. </t>
  </si>
  <si>
    <t>6.2</t>
  </si>
  <si>
    <t>Prevence onkologických onemocnění</t>
  </si>
  <si>
    <t xml:space="preserve">CZ_EPS_IG: Budování center specializované péče  jsou modelovány prostřednictvím zvýšení vládních investic v oblasti s přímými dopady do HDP. </t>
  </si>
  <si>
    <t>PILÍŘ: REPOWER</t>
  </si>
  <si>
    <t>7.1</t>
  </si>
  <si>
    <t>Posílení distribučních sítí</t>
  </si>
  <si>
    <t>CZ_EPS_IXG: Výstavba, posílení, rekonstrukce a modernizace distribučních soustav jsou chápány jako zvýšení vládních investic do odvětví "zeleného sektoru" s přímými dopady do HDP. Dopad směřuje také k rozvoji firem v tomto odvětví, zvýšení jejich ziskovosti s dopady do poptávky po práci a vyšších mzdách.
CZ_EPS_IG: Vývoj nových fotovoltaických zdrojů energie jsou modelovány prostřednictvím zvýšení vládních investic v oblasti s přímými dopady do HDP.</t>
  </si>
  <si>
    <t>7.2</t>
  </si>
  <si>
    <t xml:space="preserve">Podpora digitalizace energetiky   </t>
  </si>
  <si>
    <t>CZ_FCA: Podpora digitalizace energetiky s dopadem na snížení nákladů firem a jejich vstupu do odvětví. Šok je modelován jako pokles fixních nákladů firem. Pozitivní dopady na jejich rozvoj a ziskovost, projeví se ve vyšších investicích, vyšší poptávce po práci, resp. vyšších mzdách. Následkem toho dochází k růstu objemu spotřeby domácností a následnému růstu HDP.</t>
  </si>
  <si>
    <t>7.3</t>
  </si>
  <si>
    <t>Komplexní reforma poradenství</t>
  </si>
  <si>
    <t>CZ_EPS_G: Komplexní reforma poradenství pro vlnu renovací představuje zvýšení vládních výdajů s přímým dopadem do HDP.</t>
  </si>
  <si>
    <t>7.4</t>
  </si>
  <si>
    <t>Adaptace školních programů</t>
  </si>
  <si>
    <t>CZ_EFFH: Ekologická transformace vysokých škol s cílem přizpůsobit se novým formám vzdělávání představuje zvyšování efektivity (produktivity) práce s následnými pozitivními dopady do mezd, spotřeby domácností a HDP.</t>
  </si>
  <si>
    <t>7.5</t>
  </si>
  <si>
    <t>Dekarbonizace dopravy</t>
  </si>
  <si>
    <t>CZ_EPS_IG: Investice do podpory dekarbonizace dopravy jsou modelovány prostřednictvím zvýšení vládních investic v oblasti s přímými dopady do HDP.</t>
  </si>
  <si>
    <t>7.7</t>
  </si>
  <si>
    <t>Elektrifikace železnic</t>
  </si>
  <si>
    <t>CZ_EPS_IG: Elektrifikace železnic představuje zvýšení vládních investic v oblasti s přímými dopady do HDP.</t>
  </si>
  <si>
    <t>7.10</t>
  </si>
  <si>
    <t>Zjednodušení rozhodovacích procesů</t>
  </si>
  <si>
    <t>CZ_EPS_IG: Modernizace služeb formou investic do renovací budov jsou modelovány prostřednictvím zvýšení vládních investic v oblasti s přímými dopady do HDP.</t>
  </si>
  <si>
    <t>Table 3a. Impact of the plan (qualitative)</t>
  </si>
  <si>
    <t>Please provide an overview on how the plan and its components contributes to the objectives of the Facility and meets the assessment criteria listed in Annex II of the regulation.</t>
  </si>
  <si>
    <t>Relevance</t>
  </si>
  <si>
    <t>Description of the expected impacts of the measure on:
(mark include relevant quantitative indicators)</t>
  </si>
  <si>
    <t xml:space="preserve">Main policy objectives </t>
  </si>
  <si>
    <r>
      <t xml:space="preserve">CSRs addressed (2.2)
</t>
    </r>
    <r>
      <rPr>
        <i/>
        <sz val="11"/>
        <color theme="1"/>
        <rFont val="Times New Roman"/>
        <family val="1"/>
      </rPr>
      <t>(separated by ; )</t>
    </r>
  </si>
  <si>
    <t>Growth potential and job creation (2.3)</t>
  </si>
  <si>
    <t>Economic, institutional and social resilience (2.3)</t>
  </si>
  <si>
    <t>Implementation of European Pillar of Social Rights (2.3)</t>
  </si>
  <si>
    <t>Mitigation of the economic and social impact of the crisis (2.3)</t>
  </si>
  <si>
    <t>Social and territorial cohesion and convergence (2.3)</t>
  </si>
  <si>
    <t>lasting impact (2.7)</t>
  </si>
  <si>
    <t>5.2- Support for research and development in companies and introduction of innovations into business practice</t>
  </si>
  <si>
    <t>Ensure access to finance for innovative firms and improve public-private cooperation in research and development. Remove the barriers hampering the development of a fully functioning innovation ecosystem</t>
  </si>
  <si>
    <t>CSR.2019.3.(6); CSR.2020.3.(8)</t>
  </si>
  <si>
    <r>
      <t>Support of R</t>
    </r>
    <r>
      <rPr>
        <sz val="11"/>
        <color rgb="FF006100"/>
        <rFont val="Calibri"/>
        <family val="2"/>
        <charset val="238"/>
      </rPr>
      <t>&amp;</t>
    </r>
    <r>
      <rPr>
        <sz val="11"/>
        <color rgb="FF006100"/>
        <rFont val="Calibri"/>
        <family val="2"/>
      </rPr>
      <t>D in companies ensure in long term period growth a job sustainabillity</t>
    </r>
  </si>
  <si>
    <t>Support of R&amp;D capacities is the best assumption of resilience in case of any crisis in the future.</t>
  </si>
  <si>
    <t>Economic crisis is putting pressure on companies budgets, and this support will ensure the sustainability of the research activities</t>
  </si>
  <si>
    <t xml:space="preserve">6.3- The Reform of the Geriatric Care - The Conception of the Geriatric Care in the CZ </t>
  </si>
  <si>
    <t>Public Health Care</t>
  </si>
  <si>
    <t>CSR 1.1 2019, CSR 1.2 2020, CSR 1.4 2021</t>
  </si>
  <si>
    <t xml:space="preserve">6.3- The Reform of the Geriatric Care - Support and development of the geriatric care providers including outpatient geriatric care </t>
  </si>
  <si>
    <t>IPCEI</t>
  </si>
  <si>
    <t>1.5  Digital transformation of enterprises IPCEI</t>
  </si>
  <si>
    <t>Expand public investment for the green and digital transition and for 
energy security, including by making use of the RRF, RePowerEU and other EU 
funds</t>
  </si>
  <si>
    <t>CSR.2019.2; CSR.2020.2; CSR.2022.1</t>
  </si>
  <si>
    <t>VAU</t>
  </si>
  <si>
    <t>4.4 Enhancing the efficiency of the public administration</t>
  </si>
  <si>
    <t>Reform of analytical work in state administration related to the preparation of legislation</t>
  </si>
  <si>
    <t>The goal is to reform the analytical framework of the Czech state administration in order to support evidence-based policy making. The implementation of the project will increase the operative and professional capacities of the Government Analytical Unit as well as the capacity of current analytical departments or newly established on a ministrerial level.</t>
  </si>
  <si>
    <t>The use of modern analytical approaches and methodologies, together with the strengthening of the horizontal methodological and coordinating role of the Government Analytical Unit, will lead to an overall increase in the quality of evidence-based legislation and public policies. Strengthening this process of decision-making will have a positive impact on social, economic, environmental, cultural and other aspects of the quality of life for the citizens.</t>
  </si>
  <si>
    <t>The development of analytical capacities in the state administration will ensure that the legislation being prepared is based on expertise and available data, supported by networking with external experts and informed by evidence from stakeholders. This systemic improvement of analytical work in the state administration of the Czech Republic will lead to improvements of the quality of regulation with positive impacts on the mitigation of economic, social and other crises (environmental, security, etc.).</t>
  </si>
  <si>
    <t>4.4. - Reform of the electronization of the state administration employee agenda</t>
  </si>
  <si>
    <t>Improvement of HR processes according to the recommendations of European Commission and OECD</t>
  </si>
  <si>
    <t>CSR.2019, CSR.2020; CSR.2022</t>
  </si>
  <si>
    <t>More effective and faster HR processes at civil service will lower fluctuations and increase attractivity for new civil servants. Improve the absorption of EU funds and support the implementation of public investment projects. The effective implementation of the action plan would improve the human resource management in public administration, in particular hiring, and would increase its transparency.</t>
  </si>
  <si>
    <t>The main goal is to cut the cost and time of HR processes within public administration and in longer context to increase awareness and attractiveness of public administration jobs</t>
  </si>
  <si>
    <t>Short-term (2 years ahead)</t>
  </si>
  <si>
    <t>Medium-term (5 years ahead)</t>
  </si>
  <si>
    <t>Long-term (20 years ahead)</t>
  </si>
  <si>
    <t>0 - Overall</t>
  </si>
  <si>
    <t>1 - Support for research and development in companies and introduction of innovations into business practice</t>
  </si>
  <si>
    <t>Companies budgets are under the pressure of the crisis, and this support will ensure the sustainability of the research activities in companies and subsequently competitiveness of the economy in future, which is hard to quantificate.</t>
  </si>
  <si>
    <t xml:space="preserve">1 - The Reform of the Geriatric Care - The Conception of the Geriatric Care in the CZ </t>
  </si>
  <si>
    <t xml:space="preserve">The Conception is being prepared by Working group od MoH where are all relevant stakeholders. The Conception will be apporved by Minister of Health and it will set new standards of geriatric care, which all providers of geriatric care should follow if they want to joit proposed network. </t>
  </si>
  <si>
    <t xml:space="preserve">The Conception will lead to development of geriatric care in the CZ. There was defined risk of disagreement of health care proffesionals and health insurance companies. This risk was eliminated by involving of these subjects into Working group of MoH. </t>
  </si>
  <si>
    <t xml:space="preserve">2 - The Reform of the Geriatric Care - Support and development of the geriatric care providers including outpatient geriatric care </t>
  </si>
  <si>
    <t xml:space="preserve">All providers of geriatric care should follow new standards if they want to joit proposed network. </t>
  </si>
  <si>
    <t xml:space="preserve">There was defined risk of disagreement of health care proffesionals and health insurance companies. This risk was eliminated by involving of these subjects into Working group of MoH. </t>
  </si>
  <si>
    <t>1 - Reform of the electronization of the state administration employee agenda</t>
  </si>
  <si>
    <t>The target group is current civil service employees, civil service newcomers and public</t>
  </si>
  <si>
    <t>1) Delay in the preparation of individual procurement documentation
2) Overwhelming of Office of Chief Architect in issuing opinions and the associated longer issuance of approval opinions
3) Low-quality architectural designs that will require repeated negotiations
4) Advancement in the implementation of procurement procedures incl. decision-making by competitive institution
5) Delays in the implementation of individual systems and services</t>
  </si>
  <si>
    <t>Komponenta</t>
  </si>
  <si>
    <t>Očekávané dopady opatření komponent</t>
  </si>
  <si>
    <t>Číslo</t>
  </si>
  <si>
    <t>Hlavní cíle politik</t>
  </si>
  <si>
    <t>Dotčená Specifická doporučení Rady EU</t>
  </si>
  <si>
    <t>Potenciál růstu a tvorby pracovních míst</t>
  </si>
  <si>
    <t>Ekonomická, institucionální a sociální odolnost</t>
  </si>
  <si>
    <t>Implementace Evropského Pilíře sociálních práv</t>
  </si>
  <si>
    <t>Zmírňování ekonomických a sociálních dopadů krize</t>
  </si>
  <si>
    <t>Sociální a teritoriální soudržnost a konvergence</t>
  </si>
  <si>
    <t xml:space="preserve">Dlouhodobý účinek a dlouhodobá udržitelnost z pohledu veřejných rozpočtů </t>
  </si>
  <si>
    <t>1.1 Digitální služby občanům a firmám</t>
  </si>
  <si>
    <t>Digitální transformace</t>
  </si>
  <si>
    <t>CSR.2020.1; CSR.2020.3</t>
  </si>
  <si>
    <t xml:space="preserve">Cílem je poskytnout občanům a firmám uživatelsky přívětivé digitální nástroje a služby pro komunikaci se státem, maximální množství dat pro využití v komerčním i nekomerčním sektoru a kvalitní digitální služby v justici, viz makroekonomické dopady Plánu. </t>
  </si>
  <si>
    <t xml:space="preserve">Reformy podpoří vyšší a snazší dostupnost digitálních služeb státu v odlehlých oblastech a do značné míry omezí i nadbytečnou mobilitu obyvatelstva. </t>
  </si>
  <si>
    <t xml:space="preserve">Implementuje zásadu č. 20 Přístup k základním službám. Komponenta, zvláště pak s vazbou na komponentu 1.3 Digitální vysokokapacitní sítě, podpoří vyšší a snazší dostupnost digitálních služeb státu v odlehlých oblastech a do značné míry omezí i nadbytečnou mobilitu obyvatelstva. Komponenta umožní přístup ke kvalitním základním službám státu. </t>
  </si>
  <si>
    <t xml:space="preserve">Hlavním cílem je poskytnout občanům a firmám uživatelsky přívětivé digitální nástroje a služby pro komunikaci se státem jako celkem i jeho jednotlivými složkami, a tím zvýšit dostupnost digitálních služeb a odolnost České republiky při mimořádných událostech a snížit nutnost nutné osobní účasti klientů na úřadě. </t>
  </si>
  <si>
    <t xml:space="preserve">Zlepšením spolupráce veřejného a soukromého sektoru a podporou digitálních služeb agendy státu, včetně justice a zdravotnictví, se odstraní rozdíly mezi regiony. Výše uvedené reformy a investice, zvláště pak s vazbou na komponentu 1.3 Vysokorychlostní sítě, podpoří vyšší a snazší dostupnost digitálních služeb státu v odlehlých oblastech státu. </t>
  </si>
  <si>
    <t xml:space="preserve">Komponenta zlepšením digitálních služeb státu přinese zvýšení produktivity jak v oblasti veřejného, tak i soukromého sektoru. Tím přispěje posílení odolnosti a dlouhodobé udržitelnosti služeb státu. V oblasti budoucích nákladů správy informačních systémů a dalších investic zařazených v této komponentě se nepředpokládá významný nárůst provozních výdajů, resp. jejich případný nárůst bude kompenzován úsporou dosaženou v optimalizaci dalšího provozu. </t>
  </si>
  <si>
    <t>1.2 Digitální systémy veřejné správy</t>
  </si>
  <si>
    <t>CSR.2020.3</t>
  </si>
  <si>
    <t>Digitalizace veřejné správy včetně zdravotnictví  přispěje k dlouhodobému růstu a zvýší odolnost ČR především v oblasti dostupnosti služeb státu, důraz je zde kladen na vzájemnou spolupráci institucí umožňující vyšší míru vnitřní digitalizace úřadů, viz makroekonomické dopady plánu.</t>
  </si>
  <si>
    <t xml:space="preserve">Rozvoj digitálních systémů státní správy přinese zvýšení institucionální odolnosti veřejné správy. Cílem je vytvořit efektivní systémové, technologické a znalostní prostředí pro digitalizaci agend vykonávaných státem (a zdravotnictvím) jako komplexním oborem ekonomiky, s výrazným zastoupením státních institucí, a vytvoření, příp. úpravy systémů sloužících ke sdílení dat mezi jednotlivými informačními systémy (orgánů a institucí) prostřednictvím základních (a zdravotnických) registrů, propojeného datového fondu a Informačního systému sdílené služby (eGovernment Service Bus). </t>
  </si>
  <si>
    <t xml:space="preserve">Komponenta se primárně zaměřuje na úřady vykonávající veřejnou správu na centrální i lokální úrovni a podporuje práci jednotlivých úředníků, a to jak v oblasti služeb klientům i zajištění vnitřního fungování úřadu. Dojde zároveň k vyšší standardizaci vykonávaných agend v rámci přenesené a lokální působnosti. Reformy podpoří vyšší a snazší dostupnost digitálních služeb státu a tím zvýší dostupnost služeb státu a zmírní rozdíly mezi regiony. </t>
  </si>
  <si>
    <t xml:space="preserve">Komponenta zlepšením digitálních systémů veřejné správy přinese zvýšení produktivity jak v oblasti veřejného, tak i soukromého sektoru. Tím přispěje posílení odolnosti a dlouhodobé udržitelnosti návazných služeb státu. V oblasti budoucích nákladů správy informačních systémů a dalších investic zařazených v této komponentě se nepředpokládá významný nárůst provozních výdajů, resp. jejich případný nárůst bude kompenzován optimalizací v jiných oblastech. </t>
  </si>
  <si>
    <t xml:space="preserve">1.3 Digitální vysokokapacitní sítě </t>
  </si>
  <si>
    <t>Digitální transformace;</t>
  </si>
  <si>
    <t>CSR.2019.3; CSR.2020.3</t>
  </si>
  <si>
    <t xml:space="preserve">Cílem je prostřednictvím sítí s velmi vysokou kapacitou (sítě VHCN) zajistit v maximální možné míře přístup k datovým službám prostřednictvím připojení k internetu pro obyvatele, podnikatele, veřejnou správu a socioekonomické aktéry a dosáhnout stavu, aby bylo možné fakticky bez omezení využívat potenciál technologického vývoje a digitalizace. Komponenta představuje jeden ze základních předpokladů rozvoje moderní digitální a znalostní ekonomiky. Je rovněž předpokladem pro tvorbu vyšší přidané hodnoty a pracovních míst tuto vyšší přidanou hodnotu generující. </t>
  </si>
  <si>
    <t xml:space="preserve">Komponenta vytváří prostředí pro hladké plynutí datových toků po celém území státu, což je mj. klíčové rovněž i v krizových situacích. Lze předpokládat další návazný rozvoj aplikací, které přispějí zvýšení odolnosti ekonomické, institucionální i sociální. </t>
  </si>
  <si>
    <t xml:space="preserve">Implementuje zásadu č. 20 Přístup k základním službám. Komponenta, , zvláště pak s vazbou na komponenty 1.1 a 1.2 zlepší dostupnost digitálních služeb státu v odlehlých oblastech a do značné míry omezí i nadbytečnou mobilitu obyvatelstva. Komponenta umožní přístup ke kvalitním základním službám státu. Dále komponenta vytváří podmínky pro plnou implementaci zásady č. 1 Všeobecné a odborné vzdělávání a celoživotní učení, kdy dostupnost kvalitního internetového připojení hraje významnou roli při rozvoji digitálních dovedností jak v rámci všeobecného, tak i odborného vzdělávání. </t>
  </si>
  <si>
    <t>Sítě VHCN představují životně důležité tepny zajišťující vazby mezi průmyslovými, dopravními, energetickými systémy, sociálními a finančními systémy a také oblastmi služeb a obchodu a jejich rozvojem dojde ke snížení dopadů krize. Synergicky vznikající proces konvergence pevných a mobilních sítí elektronických komunikací napomůže růstu dynamické interakce uvedených systémů, které díky globálnímu nástupu nových technologií budou měnit celé hodnotové řetězce a vytvoří příležitosti pro nové obchodní modely a moderní digitální služby a aplikace.</t>
  </si>
  <si>
    <t>Cílem je prostřednictvím sítí s velmi vysokou kapacitou (sítě VHCN) zajistit v maximální možné míře přístup k datovým službám prostřednictvím připojení k internetu pro obyvatele, podnikatele, veřejnou správu a socioekonomické aktéry, zejména ve venkovských oblastech, a dosáhnout stavu, aby bylo možné fakticky bez omezení využívat potenciál technologického vývoje a digitalizace na celém území státu.</t>
  </si>
  <si>
    <t>Komponenta je koncipována tak, že se snaží primárně překonat tržní selhání v oblasti vysokorychlostních sítí a podpořit tak investice, které jsou ze společenského hlediska žádoucí, bez zásahu státu by k nim nedošlo. Z hlediska dlouhodobé udržitelnosti komponenta přispívá konkurenceschopnosti ekonomiky a tím vytváří prostředí pro návratnost těchto investic. Další provozní výdaje po dokončení investice nebudou realizovány z veřejných rozpočtů, ale budou zajišťovány soukromými subjekty.</t>
  </si>
  <si>
    <t>1.4 Digitální ekonomika a společnost, inovativní start-upy a nové technologie</t>
  </si>
  <si>
    <t xml:space="preserve">Reformy spočívají v podpoře digitálních technologií a na nich založené digitální transformaci ekonomiky, podpora vzniku nových moderních, především digitálních technologií a na nich postavených rychle rostoucích firem, vytvoření infrastruktury pro přenos digitálních technologií do reálné ekonomiky. </t>
  </si>
  <si>
    <t xml:space="preserve">Společnou ambicí  reforem je pomoci rychlému znovuoživení ekonomiky a digitální transformace ekonomiky, která je jedním z hlavních nástrojů obnovy a zvýšení konkurenceschopnosti podniků, především SME. </t>
  </si>
  <si>
    <t xml:space="preserve">V rámci pokrizové obnovy přispěje komponenta především rychlému rozvoji nových odvětví, start-upů a nejmodernějších technologií. Rychle rostoucí firmy jsou klíčové pro posun ekonomiky na vyšší patra v globálních hodnotových řetězcích. </t>
  </si>
  <si>
    <t xml:space="preserve">Podpora investic a rozvoje inovativních firem, start-upů, projektů a nových technologií  zahrnuje koinvestiční a dotační programy a další podpůrné aktivity pro přímou podporu vzniku nových technologií ve firmách typu start-up a spin-off, a to včetně jejich inkubace, akcelerace a internacionalizace, a tím bude podporován i rozvoj regionů. </t>
  </si>
  <si>
    <t xml:space="preserve">Komponenta zvýšením investic do špičkových technologií a prvků digitální ekonomiky a společnosti, vč. Podpory inovativních startupů posiluje především podmínky pro rozvoj malých a středních podniků a fungování celého inovačního ekosystému. Tím vytváří podmínky pro posílení ekonomického potenciálu působí žádaný přechod směrem ke znalostní ekonomice. Komponenta přispívá ke zvýšení potenciálu růstu intenzivní cestou hledání a podpory nových směrů, nikoliv extenzivní podporou stávajících známých technologií. </t>
  </si>
  <si>
    <t>1.5 Digitální transformace podniků</t>
  </si>
  <si>
    <t xml:space="preserve">Cílem je vytvořit propojený a soběstačný digitální ekosystém a podpořit zrychlení digitalizace podniků. V tomto směru se jedná o podporu posunu na vyšší patra globálních hodnotových řetězců a s nimi spojenou vyšší přidanou hodnotu a tvorbu pracovních míst s relativně lepším platovým ohodnocením. </t>
  </si>
  <si>
    <t xml:space="preserve">Principem podpory je umožnit nabídku všem subjektům za účelem zvyšování digitální transformace a využití moderních technologií. Poslední krize jasně ukázala, že digitalizované podniky jsou více odolné vůči krizím a jsou schopny operovat i ve ztížených podmínkách. Opatření komponenty tak přímo zvyšují ekonomickou odolnost. </t>
  </si>
  <si>
    <t xml:space="preserve">Zejména programy přímé digitalizace pomohou podnikům urychlit svoji transformaci a tím zefektivnit produkci, čímž investice pomohou zmírnit pro tyto podniky ekonomické a zprostředkovaně i sociální dopady krize. </t>
  </si>
  <si>
    <t xml:space="preserve">Programy přímé podpory digitální transformace podniků podpoří budování ekosystému přes přímou podporu firem, čímž se zvýší využívání digitálních technologií napříč ekonomikou a logické provázání všech investic. To má rovněž dopad na podniky v regionech, které mohou snáze pronikat na další trhy. Tím přirozeně dochází k vyrovnávání regionálních rozdílů. </t>
  </si>
  <si>
    <t xml:space="preserve">Komponenta podporou digitalizace podniků podporuje přechod k digitální znalostní ekonomice a přispívá k dlouhodobé udržitelnosti. </t>
  </si>
  <si>
    <t>1.6 Zrychlení a digitalizace stavebního řízení</t>
  </si>
  <si>
    <t xml:space="preserve">Cílem je reformou stavebního práva do praxe dosáhnout zjednodušení, zrychlení a zefektivnění procesů přípravy, umisťování a povolování staveb, což v konečném důsledku povede ke zlepšení investičního prostředí v ČR a zrychlení výstavby. Dopady na růst a tvorbu pracovních míst jsou předmětem především kvantitativního vyhodnocení. </t>
  </si>
  <si>
    <t>Řádné zavedení digitalizace stavebního řízení a územního plánování cílí na rozvoj území ČR a tím zvyšování institucionální odolnosti ekonomiky.</t>
  </si>
  <si>
    <t>Implementuje zásadu č. 20 Přístup k základním službám Komponenta, , zvláště pak s vazbou na komponenty 1.1 a 1.2.</t>
  </si>
  <si>
    <t xml:space="preserve">Tato komponenta představuje rozsáhlou institucionální, legislativní a systémovou změnu, jež zahrnuje reinženýring procesů a kompletní digitalizaci podporující činnost nového legislativního a institucionálního prostředí pro větší podporu ekonomiky. Tím by mělo dojít k odbourání celé řady neefektivit v rámci systému. Efekty na zmírnění ekonomických a sociálních dopadů krize jsou nepřímé. </t>
  </si>
  <si>
    <t>Nový stavební zákon ukládá, že stavba musí být navržena a provedena takovým způsobem, aby při jejím užívání, údržbě nebo provozu byla zohledněna přístupnost pro osoby s omezenou schopností pohybu nebo orientace, zejména u staveb pozemních komunikací a veřejných prostranství, staveb občanského vybavení v částech určených pro užívání veřejností, společných prostor a domovního vybavení bytového domu, bytu zvláštního určení a staveb pro výkon práce nejméně 25 osob, pokud charakter provozu v těchto stavbách umožňuje zaměstnávat osoby se zdravotním postižením.</t>
  </si>
  <si>
    <t xml:space="preserve">Komponenta prostřednictvím reformy a investic přispěje zefektivnění procesu povolovacích řízení v ČR. Předpokládá se dosažení úspor především v oblasti provozních a personálních nákladů. Komponenta nezakládá dodatečné nároky na veřejné rozpočty nad současný rámec. </t>
  </si>
  <si>
    <t>2.1 Udržitelná doprava</t>
  </si>
  <si>
    <t>Zelená transformace;</t>
  </si>
  <si>
    <t xml:space="preserve">Cílem komponenty je přispět k digitalizaci dopravy, elektromobility v železniční dopravě, zvýšení podílu železniční dopravy v nákladní a osobní dopravě, zvýšení významu aktivní mobility ve městech, zvýšení bezpečnosti dopravního provozu a snižování vlivu dopravního provozu na životní prostředí a veřejné zdraví. Dopady na růst a tvorbu pracovních míst jsou předmětem především kvantitativního vyhodnocení. </t>
  </si>
  <si>
    <t xml:space="preserve">Zamýšlené investice přispějí ekonomické odolnosti země. Kvalitní dopravní infrastruktura je primární podmínkou pro hladký chod ekonomiky. </t>
  </si>
  <si>
    <t xml:space="preserve">Implementuje zásadu č.
17. Začlenění osob se zdravotním postižením, a to díky opatření pro zvýšení bezpečnosti, modernizaci nádražních budov, které budou reflektovat požadavy na pohyb se zdravotním postižením. </t>
  </si>
  <si>
    <t xml:space="preserve">Jsou tu zařazeny cíle zaměřené na podporu udržitelné a bezpečné dopravy, která pomůže rozvoji ekonomiky zasažené krizí. Investice stimulují zachování pracovních míst především v segmentu stavebnictví v krétkém horizontu, dlouhodov pak zvyšují potenciál růstu ekonomiky. </t>
  </si>
  <si>
    <t xml:space="preserve">Jedním z cílů územního rozvoje státu je zapojení celé plochy území, zlepšit vliv dopravy na životní prostředí a globální změny klimatu  a zlepšit integrovanéu dopravní systémy všech krajích ČR. </t>
  </si>
  <si>
    <t xml:space="preserve">Komponenta přispívá dlouhodobé udržitelnosti dopravy, zejména zlepšováním prostředí v oblasti železniční dopravy, která je z hlediska environmentálního jedním z nejšetrnějších druhů přepravy. U investic v rámci této komponenty se předpokládá jejich dlouhodobá životnost, která by ve střednědobém horizontu neměla vytvářet tlak na nárůst provozních výdajů. Případné další rekonstrukce nebudou zatěžovat veřejné rozpočty dodatečnými výdaji nad současný rámec, neboť v čase zejména akcelerují dlouhodobé koncepční plány ČR. </t>
  </si>
  <si>
    <t>2.2 Snižování spotřeby energie ve veřejném sektoru</t>
  </si>
  <si>
    <t xml:space="preserve">Zvyšování energetické účinnosti prostřednictvím renovací budov a modernizací veřejného osvětlení je plně v souladu s celkovým kontextem obnovy ekonomiky . Zvyšování energetické účinnosti přímo ovlivňuje transformaci energetického sektoru, má přímý pozitivní vliv na kvalitu životního prostředí, rozvoj stavebnictví, na dopravu, na úroveň provozních nákladů ve veřejném sektoru, v podnikatelském sektoru i v sektoru bydlení a souvisí s dalšími aspekty v rámci národního hospodářství. Dopady na růst a tvorbu pracovních míst jsou předmětem především kvantitativního vyhodnocení. </t>
  </si>
  <si>
    <t xml:space="preserve">Investice mají přímý pozitivní vliv na kvalitu životního prostředí, rozvoj stavebnictví, na dopravu a tím zmírňování rozdílů mezi regiony. Rekonstruované budovy zajistí dlouhodobou udržitelnost a odolnost. </t>
  </si>
  <si>
    <t>Komponenta reflektuje uvedené doporučení zaměřit v rámci investiční hospodářské politiky na přechod na nízkouhlíkové hospodářství a transformaci energetiky, a to jak v oblasti rekonstrukce budov, tak v oblasti rekonstrukcí systémů veřejného osvětlení.</t>
  </si>
  <si>
    <t xml:space="preserve">Cílem je umožnit renovace veřejného osvětlení napříč všemi obcemi ČR a umožnit propojení těchto renovací s dalšími chytrými prvky, např. řízení, podpora rozvoje elektromobility; výsledným indikátorem této podpory je snížení konečné spotřeby energie a rozvoj regionů. </t>
  </si>
  <si>
    <t xml:space="preserve">Komponenta snižováním spotřeby investic významně přispívá dlouhodobé udržitelnosti ve spotřebě energií ve veřejném sektoru. Současné investice předpokládají snížení energetické spotřeby a tím i snížení nákladů na provoz veřejných budov a veřejného osvětlení. Přispějí snižování provozních nákladů veřejných subjektů. </t>
  </si>
  <si>
    <t>2.3 Přechod na čistší zdroje energie</t>
  </si>
  <si>
    <t xml:space="preserve">Hlavním cílem komponenty je další rozvoj fotovoltaických zdrojů a související náhrada fosilních zdrojů energie s cílem snížení emisní náročnosti hospodářství ČR a snížení emisí znečišťujících látek a dále modernizace rozvodů tepelné energie, konkrétně zejména náhrady parních rozvodů tepla za teplovodní/horkovodní rozvody tepla vedoucí k úsporám primárních energetických zdrojů. Dopady na růst a tvorbu pracovních míst jsou předmětem především kvantitativního vyhodnocení. </t>
  </si>
  <si>
    <t>Snížení emisí znečišťujících látek a modernizace rozvodů tepelné energie sníží rozdíly mezi regiony a tím pomůže rozvoji ekonomiky.</t>
  </si>
  <si>
    <t xml:space="preserve">Hlavním cílem komponenty je transformace a energetického sektoru, což napomůže rozvoji ekonomiky. Vazba na zmírňování ekonomických a sociálních dopadů krize je nepřímá. </t>
  </si>
  <si>
    <t>Modernizace rozvodů tepelné energie, konkrétně zejména náhrady parních rozvodů tepla za teplovodní/horkovodní rozvody tepla vedoucí k úsporám primárních energetických zdrojů, povede i k rozvoji regionů v odlehlých částech státu.</t>
  </si>
  <si>
    <t xml:space="preserve">Komponenta snižováním spotřeby přispěje plnění střednědobých a dlouhodobých cílů, rovněž v návaznosti na Národní klimaticko-energetický plán. Tím přispěje dlouhodobé udržitelnosti ekonomiky a z hlediska dalších provozních nákladů se nepředpokládá žádný negativní dopad na veřejné rozpočty. </t>
  </si>
  <si>
    <t>2.4 Rozvoj čisté mobility</t>
  </si>
  <si>
    <t xml:space="preserve">Cílem je urychlit výstavbu dobíjecích a plnicích stanic pro alternativní paliva a zvýšit penetraci vozidel na alternativní paliva. Komponenta počítá s podporou zaměřenou na budování infrastruktury dobíjecích a plnících stanic a pořízení nízkoemisních a bezemisních vozidel na alternativní paliva. Dopady na růst a tvorbu pracovních míst jsou předmětem především kvantitativního vyhodnocení. </t>
  </si>
  <si>
    <t>Investicí do udržitelné dopravní infrastruktury se zmírní regionální rozdíly, pomůže rozvoji regionů  vyšší mobilitou obyvatel a tím zvýšení odolnosti ekonomky.</t>
  </si>
  <si>
    <t xml:space="preserve">Rozvoj potřebné infrastruktury pro vozidla na alternativní paliva a zvýšení počtu těchto vozidel v České republice pomůže nastartovat výrobu a prodeje vozidel na alternativní paliva v ČR a tím i nastartování ekonomiky. Vazba na zmírňování ekonomických a sociálních dopadů krize je nepřímá. V souvislosti s krizí lze očekávat snížení poptávky po vozidlech s nulovými emisemi, komponenta tak může pomoci tuto bariéru částečně překonat. </t>
  </si>
  <si>
    <t xml:space="preserve">Podporou zaměřenou na budování infrastruktury dobíjecích a plnících stanic a pořízením nízkoemisních a bezemisních vozidel na alternativní paliva dojde k rozvoji regionů a snížení rozdílů mezi nimi a jejich zapojením do ekonomiky. </t>
  </si>
  <si>
    <t xml:space="preserve">Komponenta podporou rozvoje čisté mobility podpoří výstavbu infrastruktury především v oblasti soukromého sektoru a rozšíří podporu nákupu vozidel v soukromém i veřejném sektoru. U infrastrukturní části se předpokládá dlouhodobá živostnost těchto investic a v oblasti podpory nákupu vozidel pro veřejnou sféru se nepředpokládá významné zvýšení provozních výdajů veřejného sektoru na servis těchto vozidel. </t>
  </si>
  <si>
    <t>2.5 Renovace budov a ochrana ovzduší</t>
  </si>
  <si>
    <t xml:space="preserve">Cílem je snížit spotřebu energie a vody v domácnostech, snížit množství vyprodukovaných emisí skleníkových plynů a dalších škodlivin a snížit zranitelnost rezidenčního sektoru vůči projevům změny klimatu v budovách a zajištění energeticky efektivních budov a zlepšení kvality bydlení v těchto budovách. Dopady na růst a tvorbu pracovních míst jsou předmětem především kvantitativního vyhodnocení. </t>
  </si>
  <si>
    <t>Zlepšením životního prostředí se pomůže odolnosti a rozvoji všech regionů.</t>
  </si>
  <si>
    <t xml:space="preserve">Cílem je zajistit energeticky efektivní a adaptované budovy a zlepšit kvalitu bydlení v těchto budovách, snížit emise skleníkových plynů a dalších škodlivých látek v ovzduší, podpořit mitigační a adaptační opatření, zlepšit v místě kvalitu ovzduší a energetickou efektivitu. Vazba na zmírňování ekonomických a sociálních dopadů krize je nepřímá. V dlouhodobém horizontu mohou investice přispět ke zmírňování energetické chudoby. </t>
  </si>
  <si>
    <t xml:space="preserve">Investicemi se podpoří investičních a neinvestičních opatření pro segment domácností (rodinné domy a bytové domy), které napomohou k zvýšení energetické efektivity, snížení emisí skleníkových plynů a splnění národních cílů v oblasti energetických úspor a ochrany klimatu. Dále povede ke snížení znečištění ovzduší a v důsledku toho ke zmírnění rozdílů mezi regiony. </t>
  </si>
  <si>
    <t xml:space="preserve">Komponenta podporuje především investice v soukromém sektoru, přispívá dlouhodobé udržitelnosti a odolnosti ekonomiky s ohledem na klimatické a energetické cíle. Investice budou mít dlouhodobý pozitivní dopad na hospodaření soukromých subjektů a nezakládají budoucí zvýšené výdaje na veřejné rozpočty. </t>
  </si>
  <si>
    <t>2.6 Ochrana přírody a adaptace na klimatickou změnu</t>
  </si>
  <si>
    <t xml:space="preserve">Cílem komponenty je přispět k udržitelnosti zemědělské a lesnické krajiny z pohledu hospodářského a ekologického v kontextu klimatické změny, zejména zadržováním vody v krajině, zvýšením biodiversity a zlepšením stavu lesnických ekosystémů. Dopady na růst a tvorbu pracovních míst jsou předmětem především kvantitativního vyhodnocení. </t>
  </si>
  <si>
    <t xml:space="preserve">Investice mají za cíl přispět k vyšší odolnosti ekonomiky a přípravě na změny klimatu. </t>
  </si>
  <si>
    <t xml:space="preserve">Hlavní výzvou komponenty 2.6 je reakce na potřebu adaptace a udržitelnosti zemědělské a lesnické krajiny na změnu klimatu, zejména na sucho v krajině, povodně a ostatní doprovodné extrémní klimatické jevy. Vazba na zmírňování ekonomických a sociálních dopadů krize je nepřímá. </t>
  </si>
  <si>
    <t>Realizace těchto opatření významně přispěje k posílení resilience krajiny, navýšení kvality života obyvatelstva, posílení udržitelného zemědělství a příležitostí rozvoje venkova</t>
  </si>
  <si>
    <t xml:space="preserve">Komponenta podporuje investice, které mají dlouhodobý trvalý pozitivní dopad na odolnost České republiky a ne předpokládá se zvýšení provozních výdajů v oblasti veřejných rozpočtů z titulu těchto investic.  </t>
  </si>
  <si>
    <t>2.7 Cirkulární ekonomika, recyklace a průmyslová voda</t>
  </si>
  <si>
    <t xml:space="preserve">Cílem je podpořit urychlení přechodu na oběhové hospodářství, předcházet vzniku odpadů, navýšit recyklační infrastrukturu a omezit plýtvání druhotnými surovinami, zvýšit obsah recyklovaných materiálů ve výrobcích, zvýšit surovinovou bezpečnost České republiky.  Dopady na růst a tvorbu pracovních míst jsou předmětem především kvantitativního vyhodnocení. </t>
  </si>
  <si>
    <t xml:space="preserve">Reformy podpoří ekonomickou a sociální odolnost zlepšením životního prostředí a přizpůsobením se novým změnám. </t>
  </si>
  <si>
    <t xml:space="preserve">Přechod na oběhové hospodářství v České republice, předcházet vzniku odpadů, navýšit recyklační infrastrukturu a omezit plýtvání druhotnými surovinami, zvýšit obsah recyklovaných materiálů ve výrobcích, zvýšit surovinovou bezpečnost republiky přispěje k nastartování ekomiky. </t>
  </si>
  <si>
    <t>Cílem investic v oblasti cirkulárních řešení je významným způsobem nastartovat rychlejší zelenou transformaci průmyslu a podnikání směrem k nízkouhlíkové, cirkulární a digitální ekonomice., a tím pomoci i rozvoji regionů.</t>
  </si>
  <si>
    <t xml:space="preserve">Komponenta podporuje především subjekty působící především v soukromém sektoru. U investic se předpokládá jejich slouhodobé působení a případné zvýšení provozních výdajů nezakládá zvýšené nároky na veřejné rozpočty. </t>
  </si>
  <si>
    <t>2.8 Revitalizace území se starou stavební zátěží</t>
  </si>
  <si>
    <t xml:space="preserve">Cílem iniciativy je podpořit v území projekty revitalizace se starou stavební zátěží se záměrem provést energeticky účinnou renovaci budov, příp. výstavba nových energeticky účinných budov, a budování přírodních úložišť uhlíku. Komponenta bude iniciovat komplexní přeměny lokalit, posílí ekologickou stabilitu území, omezí zábor nové zemědělské půdy a vytvoří nové zelené plochy a podpoří zahuštění města bez jeho dalšího rozpínán. Komponenta si klade za cíl skloubit podporu regionálního rozvoje pomocí zvýšení atraktivity lokalit zatížených starou stavební zátěží a směřování ekonomiky k uhlíkové neutralitě. Dopady na růst a tvorbu pracovních míst jsou předmětem především kvantitativního vyhodnocení. </t>
  </si>
  <si>
    <t>Podporou regionálního rozvoje pomocí zvýšení atraktivity lokalit i těch zatížených starou stavební zátěží se podpoří institucioální a sociální odolnost ekonomiky.</t>
  </si>
  <si>
    <t xml:space="preserve">Hlavním cílem investic je nastartovat investice do stavebního sektoru, které umožní vznik nových pracovních pozic, především na lokální úrovni, a rozvoj regionů investicemi  pro rozvoj podnikatelských subjektů. </t>
  </si>
  <si>
    <t xml:space="preserve">Komponenta si klade za cíl skloubit podporu regionálního rozvoje pomocí zvýšení atraktivity lokalit zatížených starou stavební zátěží a směřování ekonomiky k uhlíkové neutralitě (pomocí právě budování přírodních úložišť uhlíku a vyšší energetické účinnosti budov). Díky podpoře investičních aktivit bude mít naplnění komponenty významným vliv na rozvoj lokálních investic. </t>
  </si>
  <si>
    <t xml:space="preserve">Komponenta přeměnou tzv. brownfieldů přispěje dlouhodobé udržitelnosti ekonomického rozvoje v území, kdy umožní další rozvoj v oblastech, které by za jiných okolnosti nebylo možné využívat k ekonomicky nebo společensky žádoucí činnosti. Současné investice vytvoří prostor pro další dodatečné investice soukromého sektoru a nebudou představovat další budoucí zátěž pro veřejné rozpočty. </t>
  </si>
  <si>
    <t>2.9 Podpora biodiverzity a boj se suchem</t>
  </si>
  <si>
    <t xml:space="preserve">Cílem komponenty je podpořit hospodaření se srážkovými vodami v intravilánu a zajistit ochranu proti suchu a přírodě blízkou povodňovou ochranu. Komponenta cílí na zachování a zlepšování stavu předmětů ochrany zvláště chráněných území a území soustavy Natura 2000, obnovu vodních, nelesních a lesních ekosystémů a zmírnění dopadů změny klimatu na tyto ekosystémy, podporu biodiverzity a regulaci šíření invazních druhů. Dopady na růst a tvorbu pracovních míst jsou předmětem především kvantitativního vyhodnocení. </t>
  </si>
  <si>
    <t xml:space="preserve">K posilnění institucionální a sociální odolnosti dojde investicemi na rozvoj prostředí, boj proti povodním a rozvojem krajiny pro zlepšení života občanů. </t>
  </si>
  <si>
    <t xml:space="preserve">Oblast podpory je obecně zaměřena na realizaci ochrany proti suchu a povodňových opatření, která budou mít pozitivní efekt na zmenšení rozsahu zaplaveného území a snížení počtu zaplavených nemovitostí, a tím snížení povodňových škod. Vazba na zmírňování ekonomických a sociálních dopadů krize je nepřímá. </t>
  </si>
  <si>
    <t xml:space="preserve"> Hospodaření se srážkovými vodami a  zajištění ochrany proti suchu a přírodě blízkou povodňovou ochranu spolu s péčí o zvláště chráněná území  pomůže rozvoji regionů a bydlení v těchto regionech. </t>
  </si>
  <si>
    <t xml:space="preserve">Komponenta uplatněním převáženě přírodě blízkým řešením a investic v oblasti protipovodňové ochrany přispěje odolnosti České republiky. U všech investic se předpokládá dlouhodobý dopad s dlouhým investičním cyklem a minimálními provozními náklady. Komponenta tak nezakládá zvýšení provozních výdajů v oblasti veřejných financí. </t>
  </si>
  <si>
    <t>3.1 Inovace ve vzdělávání v kontextu digitalizace</t>
  </si>
  <si>
    <t>Politiky pro příští generaci, děti a mládež, jako je vzdělávání a rozvoj dovedností.</t>
  </si>
  <si>
    <t>CSR.2020.2</t>
  </si>
  <si>
    <t xml:space="preserve">Komponenta obsahuje iniciativy adresující nedostatečnou úroveň digitálních dovedností žáků i pedagogů. Soustředí se na proměnu obsahu vzdělávání, podporu digitální a informační gramotnosti a informatického myšlení, a tím uplatnění na trhu práce. Dále podpoří lepší úroveň vybavení škol. Dopady na růst a tvorbu pracovních míst jsou předmětem především kvantitativního vyhodnocení. </t>
  </si>
  <si>
    <t xml:space="preserve">Zlepšením zejména digitálních dovedností a přizpůsobení dovedností potřebám trhu práce podpoří uplatnění lidí na trhu práce a tím podpoří i rozvoj podniků. </t>
  </si>
  <si>
    <t xml:space="preserve">Implementuje zásady č. 1. Všeobecné a odborné vzdělávání a celoživotní učení,  2. Rovnost žen a mužů a 3. Rovné příležitosti. </t>
  </si>
  <si>
    <t xml:space="preserve">V souladu se Strategií vzdělávací politiky do roku 2030+ se komponenta soustředí na proměnu obsahu, podporu digitální a informační gramotnosti a informatického myšlení. Dále se soustředí na zlepšení úrovně vybavení škol a založení fondu mobilních digitálních zařízení, čímž přispěje k rozvoji ekonomiky. Komponenta zmírňuje především sociální odpady krize na ohrožené skupiny. </t>
  </si>
  <si>
    <t xml:space="preserve">Zlepšení úrovně vybavení škol, založení fondu mobilních digitálních zařízení a posílení aktuálních dovedností přispěje k prevenci tzv. digitální propasti mezi obyvateli, a tím i uplatnění na trhu práce, k rozvoji regionů  a firem. </t>
  </si>
  <si>
    <t xml:space="preserve">Komponenta inovacemi v oblasti digitalizace ve vzdělávání přispěje zvyšování digitálních dovedností žáků a studentů, čímž podpoří plnění hlavních priorit v oblasti vzdělávacího systému. U tzv. "měkkých" investic se předpokládá dlouhodobý dopad do rozvoje znalostního potenciálu a u tzv. "tvrdých" investic, zejména do moderního ICT vybavení se předpokládá střednědobá udržitelnost těchto investic bez zásadního zvýšení provozních výdajů. Z dlouhodobého pohledu bude nutné zajistit další obnovu vybavení, která je podmínkou nutnou pro další realizaci strategie vzdělávací politiky. </t>
  </si>
  <si>
    <t>3.2 Adaptace kapacity a zaměření školních programů</t>
  </si>
  <si>
    <t>CSR.2019.2</t>
  </si>
  <si>
    <t xml:space="preserve">Cílem je modernizace výukových kapacit veřejných vysokých škol s cílem vytvořit podmínky pro další vzdělávání, podpora poskytování celoživotního učení a přístup ke kvalitnímu vzdělávání a vybudování odolného terciárního sektoru pro podporu zvyšování konkurenceschopnosti. Dopady na růst a tvorbu pracovních míst jsou předmětem především kvantitativního vyhodnocení. </t>
  </si>
  <si>
    <t>Celoživotní vzdělávání a přístup ke kvalitnímu vzdělávání zlepší odolnost ekonomiky a její přizpůsobení se novým potřebám  trhu a sníží rozdíly mezi různými skupinami obyvatel.</t>
  </si>
  <si>
    <t xml:space="preserve">Posílení lidského kapitálu na několika úrovních pojících se se vzdělávací dráhou jedince považuje Česká republika  za jeden z velmi důležitých cílů země z hlediska dlouhodobého zvýšení odolnosti a transformace nejen z hlediska výchovno-vzdělávacích procesů. </t>
  </si>
  <si>
    <t>Komponenta  reaguje na stále se zvyšující nerovnosti ve vzdělávání, které budou pravděpodobně dále prohlubovány v souvislosti s ekonomickými problémy mnohých rodin způsobených současnou situací.</t>
  </si>
  <si>
    <t xml:space="preserve">Komponenta měkkými investicemi přispěje do posílení znalostního potenciálu obyvatel a v oblasti tvrdých investic v oblasti akademických pracovišť se předpokládá jejich dlouhodobá udržitelnost a s ohledem na využívání moderních stavebních postupů také nezakládají další výrazně zvýšené nároky na další provoz této infrastruktury pro veřejné rozpočty. </t>
  </si>
  <si>
    <t>3.3 Modernizace služeb zaměstnanosti a rozvoj trhu práce</t>
  </si>
  <si>
    <t>Sociální a územní soudržnost;</t>
  </si>
  <si>
    <t>CSR.2019.2; CSR.2020.2</t>
  </si>
  <si>
    <t xml:space="preserve">Podpora rozvoje dovedností v celoživotní perspektivě, a to zejména v oblasti rozvoje základních digitálních dovedností a dovedností potřebných z hlediska potřeb 4. průmyslové revoluce a odstraňování přetrvávající genderové nerovnosti na trhu práce a také podpora zaměstnávání žen s malými dětmi usnadní uplatnění na trhu práce. Dopady na růst a tvorbu pracovních míst jsou předmětem především kvantitativního vyhodnocení. </t>
  </si>
  <si>
    <t xml:space="preserve">Ke zlepšení odolnosti ekonomiky a snížení rozdílů mají přispět investice pro matky s dětmi a zlepšením dostupnosti nových dovedností pro trh práce a tím dojde ke snížení sociálních rozdílů. </t>
  </si>
  <si>
    <t>Implementuje zásady č. 1. Všeobecné a odborné vzdělávání a celoživotní učení,  2. Rovnost žen a mužů, 3. Rovné příležitosti, 4. Aktivní podpora zaměstnanosti, 11. Péče o děti a podpora dětí, 12. Sociální ochrana, 17. Začlenění osob se zdravotním postižením, 18. Dlouhodobá péče, 19. Bydlení a pomoc pro osoby bez domova.</t>
  </si>
  <si>
    <t xml:space="preserve">Modernizace služeb zaměstnanosti a rozvoj trhu práce patří ke hlavním bodům pro rozvoj ekonomiky a trhu práce pro nastartování ekonomiky po krizi.  Komponenta má významný rozměr v souvislosti s proměnou trhu práce, kdy krizi silně akcelerovala digitalizaci. Tomu jsou přizpůsobeny intervence v rámci komponenty. </t>
  </si>
  <si>
    <t xml:space="preserve">Cílem bude nejen modernizace současných sociálních služeb, zajištění provozních dispozic současných objektů, snížení koncentrace klientů v jednom zařízení, ale i podpora asistivních a asistenčních technologií či podpora terénních a ambulantních sociálních služeb, které udržují klienta co nejdéle v běžném přirozeném prostředí, což pomůže ke snížení sociálních rozdílů a zapojení do běžného života. </t>
  </si>
  <si>
    <t>Komponenta měkkými investicemi přispěje do posílení znalostního potenciálu dotčených skupin obyvatel a zlepší jejich postavení na trhu práce, a v oblasti tvrdých investic v oblasti sociálních služeb se předpokládá jejich dlouhodobá udržitelnost a s ohledem na využívání moderních stavebních postupů (část investic bude realizována do budov s nižší než nulovou spotřebou energie) také nezakládají další výrazně zvýšené nároky na další provoz této infrastruktury pro veřejné rozpočty. Podmínkou poskytnutí prostředků na investiční projekty v rámci části 3.3 Národního plánu obnovy bude zajištění udržitelnosti projektů ze strany příjemců dotací. Délka udržitelnosti projektů bude specifikována v jednotlivých výzvách a bude minimálně na úrovni délky udržitelnosti projektů stanovené v ČR v případě investic do sociální infrastruktury a jeslí z Evropského fondu regionálního rozvoje. Po dobu udržitelnosti projektu budou příjemci dotací povinni plně využívat infrastrukturu k účelu, na který jim byly poskytnuty prostředky z Nástroje pro podporu oživení a odolnosti a tak naplňovat cíle projektu podpořeného z části 3.3 Národního plánu obnovy.</t>
  </si>
  <si>
    <t>4.1 Systémová podpora veřejných investic</t>
  </si>
  <si>
    <t>Inteligentní a udržitelný růst podporující začlenění, včetně hospodářské soudržnosti, pracovních míst, produktivity, konkurenceschopnosti, výzkumu, vývoje a inovací a dobře fungujícího vnitřního trhu se silnými malými a středními podniky;</t>
  </si>
  <si>
    <t xml:space="preserve">Cílem je připravit regionální investory na přechod na zelenou a digitální ekonomiku, zvýšit efektivitu veřejných investic, posílit investiční připravenost, respektive absorpční kapacitu a díky cílené metodické a koordinační práci zvýšit podíl PPP projektů na území ČR. Dopady na růst a tvorbu pracovních míst jsou předmětem především kvantitativního vyhodnocení. </t>
  </si>
  <si>
    <t xml:space="preserve">Odolnost ekonomiky mají zvýšit investice do efektivity veřejných investic, a tím k jejich růstu a podpoře zaměstnanosti.  </t>
  </si>
  <si>
    <t xml:space="preserve">Hlavní ambicí v oblasti veřejného investování je připravit regionální investory na přechod na zelenou a digitální ekonomiku pro  kvalitní přípravu projektů, které budou muset naplňovat cíle zelené či digitální Evropy, zvýšit efektivitu veřejných investic, posílit investiční připravenost, respektive absorpční kapacitu a díky cílené metodické a koordinační práci zvýšit podíl PPP projektů na území ČR. V rámci krize i dlouhodobě se ukazuje silná poptávka po tomto typu podpory. </t>
  </si>
  <si>
    <t xml:space="preserve">Podporou a cíleným zjišťováním investičních potřeb obcí, měst a krajů dojde k rozvoji regionů, a tím i ke snížení sociálních rozdílů a zapojení na trhu práce. </t>
  </si>
  <si>
    <t xml:space="preserve">Komponenta představuje jednak tzv. "měkké investice" do znalostí a dovedností v oblasti projektové přípravy, dále pak projektovou přípravu jako takovou. Tyto investice zakládají předpoklad pro budoucí realizaci investičních záměrů, ale ze své podstaty negenerují další nároky na veřejné rozpočty. </t>
  </si>
  <si>
    <t>4.2 Nové kvazikapitálové nástroje na podporu podnikání a rozvoj ČMZRB v roli národní rozvojové banky</t>
  </si>
  <si>
    <t xml:space="preserve">Rozvoj skupiny ČMZRB v roli národní rozvojové banky a jejích aktivit vytvořením nových produktů podpory ve formě kvazikapitálových nástrojů a kvazikapitálových investic pro MSP s cílem podporovat investiční aktivity malých a středních podniků v souladu s principy udržitelného financování.Dopady na růst a tvorbu pracovních míst jsou předmětem především kvantitativního vyhodnocení. </t>
  </si>
  <si>
    <t xml:space="preserve">Podporou investiční aktivity malých a středních podniků dojde ke zlepšení jejich uplatnění na trhu a tudíž ke zvýšení zaměstnanosti. </t>
  </si>
  <si>
    <t xml:space="preserve">MSP hrají klíčovou roli z pohledu růstu české ekonomiky, tvorby pracovních míst či inovativnosti v následujícím období. Jak se vinou pandemie  ukazuje, jsou MSP citlivé na ekonomické výkyvy, a cílem komponenty je pomoci těmto podnikům.  </t>
  </si>
  <si>
    <t xml:space="preserve">Reformní opatření v rámci komponenty mají  potenciál přispět k rozvoji regionů podporou podniků a tím i zapojení různých skupin obyvatelstva na trhu práce. </t>
  </si>
  <si>
    <t xml:space="preserve">Komponenta posílením kvazikapitálových nástrojů zlepší podmínky pro zotavení postižených, zejména malých a středních podniků, po pandemii COVID19. Zároveň se předpokládáže ře navrácené investice budou použity pro další rozvoj ČMZRB. Z tohoto titulu komponenta nezakládá podmínky pro návazné zvýšení výdajů veřejných rozpočtů. </t>
  </si>
  <si>
    <t>4.3 Protikorupční reformy</t>
  </si>
  <si>
    <t xml:space="preserve">Cílem komponenty je dosáhnout posílení protikorupčního rámce České republiky se zaměřením na oblasti prevence a odhalování korupce, jak obecně prostřednictvím ochrany oznamovatelů, tak v konkrétních sektorech v souladu s mezinárodními doporučeními a rozšířit vlastní datovou a analytickou základnu.Dopady na růst a tvorbu pracovních míst jsou předmětem především kvantitativního vyhodnocení. </t>
  </si>
  <si>
    <t xml:space="preserve">Zlepšení ekonomického prostředí pro firmy má přispět ke zvýšení odolnosti ekonomiky a také ke zlepšení institucionálního rámce odstíněním korupce také v institucích. </t>
  </si>
  <si>
    <t xml:space="preserve">Korupce, navzdory mírnému zlepšení, zůstává pro Českou republiku problémem, který může brzdit hospodářskou činnost, a jejím odstraněním se napomůže rozvoji ekonomiky. </t>
  </si>
  <si>
    <t>Jednotlivé reformy komponenty svými cíli sledují jeden jednotící směr spočívající v posílení prevence a odhalování korupce pro posílení a zlepšení podnikatelského prostředí napříč všemi regiony.</t>
  </si>
  <si>
    <t xml:space="preserve">U potření se nepředpokládá významný dopad na zvýšení výdajů veřejných rozpočtů. </t>
  </si>
  <si>
    <t>4.4 Zvýšení efektivity výkonu veřejné správy</t>
  </si>
  <si>
    <t xml:space="preserve">Cílem je zvýšení proklientské orientace veřejné správy, posílení pozice občana jako klienta veřejné správy, zefektivnění činnosti jednotlivých orgánů veřejné správy jako takových, posílení koordinace centrálních orgánů vůči území i posílení koordinace mezi jednotlivými centrálními orgány veřejné správy navzájem a v konečném důsledku  lepší řízení přenesené působnosti (tj. státní správy, vykonávané orgány obcí). Dopady na růst a tvorbu pracovních míst jsou předmětem především kvantitativního vyhodnocení. </t>
  </si>
  <si>
    <t xml:space="preserve">Posílením koordinace centrálních orgánů vůči území i posílením koordinace mezi jednotlivými centrálními orgány veřejné správy navzájem se zlepší prostředí pro rozvoj firem a  zlepší se podpora institucionálního rámce ekonomiky. </t>
  </si>
  <si>
    <t xml:space="preserve">Vývoj v České republice je orientován k vyváženému vývoji v oblasti sociální, hospodářské a environmentální, se zřetelem k potřebě zajistit srovnatelnou kvalitu života rovněž pro budoucí generace. Současná krize, spojená s onemocněním Covid-19, však odhaluje velké množství problémů a zároveň příležitostí, kterým veřejná správa aktuálně čelí. </t>
  </si>
  <si>
    <t>Zkvalitnění služeb veřejné správy přinese snížení, resp. odstranění rozdílů mezi jednotlivými regiony.</t>
  </si>
  <si>
    <t xml:space="preserve">4.5 Rozvoj kulturního a kreativního sektoru </t>
  </si>
  <si>
    <t>CSR.2019.3</t>
  </si>
  <si>
    <t xml:space="preserve">Hlavní cílem je celková reforma přístupu ke kulturnímu a kreativnímu sektoru, zvýšení odolnosti a rozvoj kulturních a kreativních odvětví s cílem udržet zaměstnanost v tomto sektoru a rozvoj všech regionů.  Dopady na růst a tvorbu pracovních míst jsou předmětem především kvantitativního vyhodnocení. </t>
  </si>
  <si>
    <t xml:space="preserve">Investicemi do kulturního a kreativního sektoru dojde k posílení tohoto sektoru i v regionech a udržení zaměstnanosti. </t>
  </si>
  <si>
    <t xml:space="preserve">Efekt reforem a investic umožní využít kulturní a kreativní sektor pro ekonomickou i společenskou obnovu České republiky. Krize ukázala na nutnost modernizace tohoto sektoru. </t>
  </si>
  <si>
    <t>Obecným cílem je širší využití pozitivních dopadů KKS v ČR na zaměstnanost žen a mladých, společenskou kohezi, produktivitu a kvalitu života.</t>
  </si>
  <si>
    <t xml:space="preserve">Komponenta měkkými investicemi přispěje do posílení znalostního potenciálu dotčených skupin a subjektů, zvýší jejich konkurenceschopnost, a v oblasti tvrdých investic v oblasti kulturních institucí se předpokládá jejich dlouhodobá udržitelnost a s ohledem na využívání moderních stavebních postupů také nezakládají další výrazně zvýšené nároky na další provoz této infrastruktury pro veřejné rozpočty. </t>
  </si>
  <si>
    <t>5.1 Excelentní výzkum a vývoj v prioritních oblastech veřejného zájmu ve zdravotnictví</t>
  </si>
  <si>
    <t>Zdravotnictví a hospodářská, sociální a institucionální odolnost, s cílem mimo jiné zvyšovat připravenost a schopnost reakce na krize</t>
  </si>
  <si>
    <t>CSR.2020.1</t>
  </si>
  <si>
    <t xml:space="preserve">Cílem je podpořit primárně základní výzkum v konkrétních, státem vymezených zdravotnických oborech, a tím zvyšování odolnosti a krizové připravenosti zdravotnického výzkumu a vybudování excelentní vědecké platformy, nezbytné pro inovace i pro zvyšování odolnosti celého zdravotnického systému. Dopady na růst a tvorbu pracovních míst jsou předmětem především kvantitativního vyhodnocení. </t>
  </si>
  <si>
    <t xml:space="preserve">Zvyšování odolnosti celého zdravotnického systému má přispět k vyšší odolnosti ekonomiky a její přizpůsobení aktuálním potřebám a lepší připravenosti na další krize. </t>
  </si>
  <si>
    <t xml:space="preserve">Výstupy budou přispívat k zvyšování odolnosti a ke krizové připravenosti zdravotnického výzkumu a tím i ekonomiky. Komponenta reaguje rovněž na společenskou poptávku, po specifickém druhu výzkumu, jehož potřebu pandemie Covid-19 odhalila. </t>
  </si>
  <si>
    <t xml:space="preserve">Podpora má eliminovat stávající roztříštěnost, motivovat k dlouhodobému sdružení a stmelení existujících výzkumných ohnisek, k jejich vzájemné kooperaci a sdílení kapacit napříč ČR, a k modernizaci těchto kapacit. Výsledkem bude vytvoření jednotné národní platformy na úrovni národních vědeckých autorit, čímž přispěje k rozvoji ekonomiky. </t>
  </si>
  <si>
    <t>Účelem zamýšlené investice je vytvořit systém podpory výzkumu, vývoje a inovací v prioritních oblastech lékařských věd a souvisejících společenskovědních disciplín s tím, že výsledkem bude podpora 4 až 5 projektů, kde bude nutné je plně organicky integrovat do ekosystému již existujících mateřských vědecko-výzkumných organizací na úrovni institutů působících v identifikovaných prioritních oblastech výzkumu a vývoje. Jde o klíčovou podmínku, kdy díky tomuto včlenění bude jejich udržitelnost zabezpečena prostřednictvím tradičního způsobu poskytování institucionální podpory hostitelským organizacím ze strany poskytovatele, kterým je Ministerstvo školství, mládeže a tělovýchovy, tedy ústřední organizační složka státu, čímž je posílena i jejich finanční stabilita do dalších let. K evaluacím bude využito statistických, bibliometrických a dalších scientometrických analýz, peer review a expertních kontrol na místě opět dle již zaběhnutých mechanismů státní správy.</t>
  </si>
  <si>
    <t>5.2 Podpora výzkumu a vývoje v podnicích a zavádění inovací do podnikové praxe</t>
  </si>
  <si>
    <t xml:space="preserve">Cílem investic  je pomoci obnovení ekonomiky a posílení její odolnosti, a to zvýšením konkurenceschopnosti a flexibilnosti podniků, zejména malých a středních, zvýšením inovační výkonnosti endogenních podnikatelských subjektů a příspěvkem ke zkvalitnění spolupráce v rámci inovačního ekosystému ČR. Dopady na růst a tvorbu pracovních míst jsou předmětem především kvantitativního vyhodnocení. </t>
  </si>
  <si>
    <t xml:space="preserve">Zvýšením inovační výkonnosti podnikatelských subjektů se podpoří ekonomická odolnost ekonomiky, a tím dojde také k udržení zaměstnanosti a snížení sociálních rozdílů.  </t>
  </si>
  <si>
    <t>Cílem investic v rámci komponenty je pomoci obnovení ekonomiky a posílení její odolnosti, a to zvýšením konkurenceschopnosti a flexibilnosti podniků.</t>
  </si>
  <si>
    <t xml:space="preserve">Zvýšení počtu relevantních výsledků výzkumu a vývoje v rámci konkrétních projektů realizovaných podniky, zintenzivnění zavádění produktových, procesních a organizačních inovací v malých a středních podnicích, s důrazem na oblast digitalizace, přispěje k vývoji podniků, ve všech částech republiky, a k rozvoji zaměstnanosti. </t>
  </si>
  <si>
    <t xml:space="preserve">Komponenta se podporou spolupráce veřejného a soukromého sektoru snaží posílit znalostní potenciál ekonomiky v souladu s RIS3 strategií, a tím přispět konkurenceschopnosti a dlouhodobé udržitelnosti ekonomiky a společnosti. Investice v této oblasti nebudou vytvářet tlak na udržitelnost financování systému výzkumu a vývoje v České republice a po svém dokončení nebudou představovat zvýšené výdaje na veřejné rozpočty. </t>
  </si>
  <si>
    <t>6.1 Zvýšení odolnosti systému zdravotní péče</t>
  </si>
  <si>
    <t xml:space="preserve">Cílem je rozvoj systému vzdělávání lékařského a nelékařského personálu, zlepšení možností plánování personálních kapacit a zlepšení organizace a průchodnosti postgraduálního vzdělávání zdravotnických pracovníků, zlepšení infrastruktury pro zajištění specializačního vzdělávání zdravotnických pracovníků a rozvoj vysoce specializované péče. Dopady na růst a tvorbu pracovních míst jsou předmětem především kvantitativního vyhodnocení. </t>
  </si>
  <si>
    <t>Reforma má přispět k přizpůsobení aktuálním potřebám a ke zlepšení vzdělávání v oboru zdravotnictví, a tím ke zlepšení jeho dostupnosti obyvatelstvu.</t>
  </si>
  <si>
    <t xml:space="preserve">Implementuje zásadu č.
16. Zdravotní péče </t>
  </si>
  <si>
    <t xml:space="preserve">Zdravotnictví se ukázalo ve světle pandemie jako jeden z nejdůležitějších sektorů hospodářství a jeho modernizace a rozvoj je nutné i z pohledu finanční udržitelnosti nejen s ohledem na stávající reálné hrozby, ale i s ohledem na budoucí demografický vývoj.  </t>
  </si>
  <si>
    <t xml:space="preserve">Zvýšení průchodnosti postgraduálního vzdělávání ve zdravotnictví bude mít přímou vazbu kromě posílení dostupnosti zdravotnických pracovníků i na posílení primární péče, neboť právě v případě všeobecných praktických lékařů a praktických lékařů pro děti a dorost je dostupnost těchto pracovníků v některých regionech až kritická. </t>
  </si>
  <si>
    <t xml:space="preserve">Otázka udržitelnosti je relevantní především u Centra transplantační a kardiovaskulární medicíny. Transplantace: Počty transplantací jsou závislé na počtech dárců orgánů a neustále se zvyšujícím počtu pacientů na čekací listině. Orgánové transplantace budou stále nezbytnou součástí léčby nemocných v terminálním stádiu orgánových onemocnění a jejich počet jistě nebude klesat i po ukončení realizace. Zvýšení počtu operačních sálů a lůžek naopak umožní rozšířit programy transplantace ledvin od žijících dárců a zejména transplantace jater s použitím redukovaných štěpů nebo technikou spilování jater. 
Kardiovaskulární chirurgie a kardiologie: Péče o nemocné v těchto oblastech patří nyní mezi priority zdravotního systému ČR, protože onemocnění kardiovaskulární soustavy jsou dlouhodobě na prvním místě jako příčina úmrtí. Lze předpokládat, že počty těchto pacientů nebudou klesat a s prodlužujícím se věkem populace bude narůstat segment kardiovaskulárních chorob typických pro vyšší věkové kategorie (aortální stenóza, ICHS nebo srdeční selhání). Vzhledem k vysokému renomé, které CKTCH mezi kardiology má, lze přepokládat, že při zvýšení kapacity se zkrátí čekací doba a díky specifickým programům přibydou pacienti i z dalších oblastí. Předpokládá se i rozšíření programu cévní chirurgie a intervenčních metod v oblasti aorty a periferních cév   </t>
  </si>
  <si>
    <t>6.2 Národní plán na posílení onkologické prevence a péče</t>
  </si>
  <si>
    <t>Zdravotnictví a hospodářská, sociální a institucionální odolnost, s cílem mimo jiné zvyšovat připravenost a schopnost reakce na krize,</t>
  </si>
  <si>
    <t xml:space="preserve">Cílem je pomocí reforem a investic přispět ke zvýšení odolnosti systému onkologické prevence a péče, který bude dlouhodobě zatížen negativními dopady pandemie COVID-19, a adaptovat tento systém na budoucí krize a očekávatelný nárůst incidence nádorů a jejich pokročilých forem a zlepšit oblast prevence a léčby nádorových onemocnění. Dopady na růst a tvorbu pracovních míst jsou předmětem především kvantitativního vyhodnocení. </t>
  </si>
  <si>
    <t xml:space="preserve">K posilnění ekonomické a sociální odolnosti ekonomiky dojde investicemi do zdravotnictví zaměřených na častý původ onemocnění, a tím ovlivnění života osob takto postižených. </t>
  </si>
  <si>
    <t xml:space="preserve">Cílem komponenty 6.2. je pomocí reforem a investic přispět ke zvýšení odolnosti systému onkologické prevence a péče, který bude dlouhodobě zatížen negativními dopady pandemie COVID-19, a adaptovat tento systém na budoucí krize. </t>
  </si>
  <si>
    <t>Oblast zdravotní péče je nedílnou součástí základních strategických vládních dokumentů s cílem podpořit ekonomiku, snížit rozdíly mezi regiony dostupnou zdravotní péčí a zlepšit tím život obyvatel.</t>
  </si>
  <si>
    <t xml:space="preserve">Lze předlokládat dlouhodobý pozitivní účinek posílení onkologické prevence a péče. Ve vztahu k tématu udržitelnosti je tato problematika podrobně popsána v rámci komponenty. </t>
  </si>
  <si>
    <t>Digitální systémy veřejné správy</t>
  </si>
  <si>
    <t>Digitální vysokokapacitní sítě</t>
  </si>
  <si>
    <t>Udržitelná doprava</t>
  </si>
  <si>
    <t>Snižování spotřeby energie ve veřejném sektoru</t>
  </si>
  <si>
    <t>Cirkulární ekonomika, recyklace a průmyslová voda</t>
  </si>
  <si>
    <t>Revitalizace území se starou stavební zátěží</t>
  </si>
  <si>
    <t>CZ_EFFM, CZ_EFFL: Projekty zaměřené na zvyšování kvalificace představuje zvyšování efektivity (produktivity) práce s následnými pozitivními dopady do mezd, spotřeby domácností a HDP.</t>
  </si>
  <si>
    <t>CZ_EFFH: Projekty zaměřené na zvyšování kvalificace zaměstnanců a rozvoj školních programů představuje zvyšování efektivity (produktivity) práce s následnými pozitivními dopady do mezd, spotřeby domácností a HDP.</t>
  </si>
  <si>
    <t>CZ_EPS_IG: Rozvoj infrastruktury sociálních služeb je modelován prostřednictvím zvýšení vládních investic v oblasti s přímými dopady do HDP.
CZ_EFFM: Projekty zaměřené na zvyšování kvalificace zaměstnanců a rozvoj školních programů představuje zvyšování efektivity (produktivity) práce s následnými pozitivními dopady do mezd, spotřeby domácností a HDP.</t>
  </si>
  <si>
    <t>Systémová podpora veřejných investic</t>
  </si>
  <si>
    <t>Nové kvazikapitálové nástroje na podporu podnikání a rozvoj ČMZRB v roli národní rozvojové banky</t>
  </si>
  <si>
    <t>Zvýšení efektivity výkonu veřejné správy</t>
  </si>
  <si>
    <t>Národní plán na posílení onkologické prevence a péče</t>
  </si>
  <si>
    <t>Table 4a. Investment baseline - Input of COFOG Level II items</t>
  </si>
  <si>
    <t>Please fill in the green cells (mn EUR) and give a brief description of the expenditure financed through RRF grants affecting the COFOG level II items.
Fill in only the rows that will be affected by expenditure financed through RRF grants in 2020-2026.</t>
  </si>
  <si>
    <t>Brief description of the expenditure financed through RRF grants affecting the COFOG level II item</t>
  </si>
  <si>
    <t>GDP at current prices</t>
  </si>
  <si>
    <t xml:space="preserve">Growth-enhancing expenditure financed through RRF grants </t>
  </si>
  <si>
    <t>Total growth-enhancing expenditure affected by expenditure financed through RRF grants</t>
  </si>
  <si>
    <t>01 - General public services, of which</t>
  </si>
  <si>
    <t xml:space="preserve">Increase efficiency, pro-client orientation and use of the principles of evidence-informed in public administration. </t>
  </si>
  <si>
    <t>01.2 - Foreign economic aid</t>
  </si>
  <si>
    <t>01.3 - General services</t>
  </si>
  <si>
    <t>01.4 - Basic research</t>
  </si>
  <si>
    <t>01.5 - R&amp;D General public services</t>
  </si>
  <si>
    <t>European Digital Media Observatory Hub (EDMO)</t>
  </si>
  <si>
    <t>Digital services for citizens and businesses, Digital government systems, Acceleration and digitalization of Building permit process</t>
  </si>
  <si>
    <t>01.7 - Public debt transactions</t>
  </si>
  <si>
    <t>01.8 - Transfers of a general character between different levels of government</t>
  </si>
  <si>
    <t>02 - Defence, of which</t>
  </si>
  <si>
    <t>02.1 - Military defence</t>
  </si>
  <si>
    <t>02.2 - Civil defence</t>
  </si>
  <si>
    <t>02.3 - Foreign military aid</t>
  </si>
  <si>
    <t>02.4 - R&amp;D Defence</t>
  </si>
  <si>
    <t>02.5 - Defence n.e.c.</t>
  </si>
  <si>
    <t>03 - Public order and safety, of which</t>
  </si>
  <si>
    <t>03.1 - Police services</t>
  </si>
  <si>
    <t>03.2 - Fire-protection services</t>
  </si>
  <si>
    <t>03.3 - Law courts</t>
  </si>
  <si>
    <t>03.4 - Prisons</t>
  </si>
  <si>
    <t>03.5 - R&amp;D Public order and safety</t>
  </si>
  <si>
    <t>03.6 - Public order and safety n.e.c.</t>
  </si>
  <si>
    <t>Digitalization of Justice</t>
  </si>
  <si>
    <t>04- Economic affairs, of which</t>
  </si>
  <si>
    <t>04.1 - General economic, commercial and labour affairs</t>
  </si>
  <si>
    <t>Digital economy and society, innovative start-ups and new technologies</t>
  </si>
  <si>
    <t>Nature protection and climate change adaptation</t>
  </si>
  <si>
    <t>Transition to cleaner energy sources - New fotovoltaic energy sources, Modernization of distribution of heat in district heating systém</t>
  </si>
  <si>
    <t>04.4 - Mining, manufacturing and construction</t>
  </si>
  <si>
    <t>Sustainable and safe transport, Developing clean mobility</t>
  </si>
  <si>
    <t>04.6 - Communication</t>
  </si>
  <si>
    <t>Digital high-capacity networks</t>
  </si>
  <si>
    <t xml:space="preserve">Circular Economy and Recycling and Industrial Water, Promotion of biodiversity and drought issues </t>
  </si>
  <si>
    <t>Digital economy and society, innovative start-ups and new technologies, Digital transformation of enterprises, Support for research and development in companies and the introduction of innovations into business practice</t>
  </si>
  <si>
    <t>04.9 - Economic affairs n.e.c.</t>
  </si>
  <si>
    <t xml:space="preserve">Developing the cultural and creative sector </t>
  </si>
  <si>
    <t>05 - Environmental protection, of which</t>
  </si>
  <si>
    <t>05.1 - Waste management</t>
  </si>
  <si>
    <t>Circular Economy and Recycling and Industrial Water</t>
  </si>
  <si>
    <t>05.2 - Waste water management</t>
  </si>
  <si>
    <t>05.3 - Pollution abatement</t>
  </si>
  <si>
    <t xml:space="preserve">Nature protection and climate change adaptation, Promotion of biodiversity and drought issues </t>
  </si>
  <si>
    <t>05.5 - R&amp;D Environmental protection</t>
  </si>
  <si>
    <t>06 - Housing and community amenities, of which</t>
  </si>
  <si>
    <t>Building renovation and air protection, Implementation of energy-saving measures in the renovation of public and state buildings</t>
  </si>
  <si>
    <t>Development and use of Public sector data in area planning, Systemic support for public investment</t>
  </si>
  <si>
    <t>06.3 - Water supply</t>
  </si>
  <si>
    <t>Implementing energy-saving measures to renovate public lighting systems</t>
  </si>
  <si>
    <t>06.5 - R&amp;D Housing and community amenities</t>
  </si>
  <si>
    <t>06.6 - Housing and community amenities n.e.c.</t>
  </si>
  <si>
    <t>07- Health, of which</t>
  </si>
  <si>
    <t>07.1 - Medical products, appliances and equipment</t>
  </si>
  <si>
    <t>07.2 - Outpatient services</t>
  </si>
  <si>
    <t>Increasing health system resilience, National plan to strengthen oncological prevention and care</t>
  </si>
  <si>
    <t>National Oncological Programme of the Czech Republic – NOP CZ 2030, Supporting and enhancing the quality of preventive screening programmes</t>
  </si>
  <si>
    <t>Excellent R&amp;D in priority areas of public interest in health care</t>
  </si>
  <si>
    <t>07.6 - Health n.e.c.</t>
  </si>
  <si>
    <t>eHealth</t>
  </si>
  <si>
    <t>08- Recreation, culture and religion, of which</t>
  </si>
  <si>
    <t>08.1 - Recreational and sporting services</t>
  </si>
  <si>
    <t>08.2 - Cultural services</t>
  </si>
  <si>
    <t>Developing the cultural and creative sector</t>
  </si>
  <si>
    <t>08.3 - Broadcasting and publishing services</t>
  </si>
  <si>
    <t>Transformation of the State Cinema Fund to the Audiovise Fund</t>
  </si>
  <si>
    <t>08.4 - Religious and other community services</t>
  </si>
  <si>
    <t>08.5 - R&amp;D Recreation, culture and religion</t>
  </si>
  <si>
    <t>Support for research and development in social sciences, arts and humanities</t>
  </si>
  <si>
    <t>08.6 - Recreation, culture and religion n.e.c.</t>
  </si>
  <si>
    <t>09- Education, of which</t>
  </si>
  <si>
    <t>09.1 - Pre-primary and primary education</t>
  </si>
  <si>
    <t>09.2 - Secondary education</t>
  </si>
  <si>
    <t>09.3 - Post-secondary non-tertiary education</t>
  </si>
  <si>
    <t>Adaptation of the Capacity and Orientation of School Programmes, Establishment of an Intensive Medicine Simulation Center including optimisation of the education systém</t>
  </si>
  <si>
    <t>09.5 - Education not definable by level</t>
  </si>
  <si>
    <t>Digital Transformation Platform, Development of employment policy (retraining and continuing professional training)</t>
  </si>
  <si>
    <t>09.6 - Subsidiary services to education</t>
  </si>
  <si>
    <t>09.7 - R&amp;D Education</t>
  </si>
  <si>
    <t>Innovation in Education in the Context of Digitalisation, Adaptation of the Capacity and Orientation of School Programmes</t>
  </si>
  <si>
    <t>10 - Social protection, of which</t>
  </si>
  <si>
    <t>10.1 - Sickness and disability</t>
  </si>
  <si>
    <t>10.2 - Old age</t>
  </si>
  <si>
    <t>10.3 - Survivors</t>
  </si>
  <si>
    <t>Modernisation of employment services and labour market development, Capacity building of pre-school facilities, Development of social care infrastructure, Development of social prevention, counseling and care services</t>
  </si>
  <si>
    <t>10.5 - Unemployment</t>
  </si>
  <si>
    <t>10.7 - Social exclusion n.e.c.</t>
  </si>
  <si>
    <t>10.8 - R&amp;D Social protection</t>
  </si>
  <si>
    <t xml:space="preserve">Development of social prevention, counseling and care services </t>
  </si>
  <si>
    <t>glossary:</t>
  </si>
  <si>
    <t>https://ec.europa.eu/eurostat/statistics-explained/index.php?title=Glossary:Classification_of_the_functions_of_government_(COFOG)</t>
  </si>
  <si>
    <t>Exchange rate (CZK/EUR)*</t>
  </si>
  <si>
    <t>*) Source: Convergence Programme of the Czech Republic (April 2021).</t>
  </si>
  <si>
    <t>Table 4b. Investment baseline - Display of COFOG Level I items</t>
  </si>
  <si>
    <r>
      <t xml:space="preserve">Growth-enhancing expenditure affected by expenditure financed through RRF grants, classification of the functions of government (COFOG), reference level for 2017-2019 and expenditure in 2020-2026
</t>
    </r>
    <r>
      <rPr>
        <i/>
        <sz val="12"/>
        <color theme="1"/>
        <rFont val="Times New Roman"/>
        <family val="1"/>
      </rPr>
      <t>(mn EUR)</t>
    </r>
  </si>
  <si>
    <t>Reference level: 2017-2019 average</t>
  </si>
  <si>
    <t>Planned 2020-2026 average</t>
  </si>
  <si>
    <t>General public services</t>
  </si>
  <si>
    <t>Defence</t>
  </si>
  <si>
    <t>Public order and safety</t>
  </si>
  <si>
    <t>Economic affairs</t>
  </si>
  <si>
    <t>Environmental protection</t>
  </si>
  <si>
    <t>Housing and community amenities</t>
  </si>
  <si>
    <t>Health</t>
  </si>
  <si>
    <t>Recreation, culture and religion</t>
  </si>
  <si>
    <t>Education</t>
  </si>
  <si>
    <t>Social protection</t>
  </si>
  <si>
    <t>Total growth-enhancing expenditure affected by expenditure financed through RRF grants (a)</t>
  </si>
  <si>
    <t>Growth-enhancing expenditure financed through RRF grants (b)</t>
  </si>
  <si>
    <t>Growth-enhancing expenditure excluding expenditure financed through RRF grants (a-b)</t>
  </si>
  <si>
    <t>GDP at current prices (c)</t>
  </si>
  <si>
    <t>Growth-enhancing expenditure excluding expenditure financed through RRF grants (a-b)/c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</si>
</sst>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 _K_č_-;\-* #,##0.00\ _K_č_-;_-* &quot;-&quot;??\ _K_č_-;_-@_-"/>
    <numFmt numFmtId="164" formatCode="_-* #,##0.00_-;\-* #,##0.00_-;_-* &quot;-&quot;??_-;_-@_-"/>
    <numFmt numFmtId="165" formatCode="#,##0.0"/>
    <numFmt numFmtId="166" formatCode="_-* #,##0.00\ &quot;€&quot;_-;\-* #,##0.00\ &quot;€&quot;_-;_-* &quot;-&quot;??\ &quot;€&quot;_-;_-@_-"/>
    <numFmt numFmtId="167" formatCode="0.0%"/>
    <numFmt numFmtId="168" formatCode="0.0"/>
    <numFmt numFmtId="169" formatCode="0.000%"/>
    <numFmt numFmtId="170" formatCode="#,##0.000000"/>
  </numFmts>
  <fonts count="56" x14ac:knownFonts="1">
    <font>
      <sz val="11"/>
      <color theme="1"/>
      <name val="Calibri"/>
      <family val="2"/>
      <charset val="238"/>
      <scheme val="minor"/>
    </font>
    <font>
      <sz val="11"/>
      <color theme="1"/>
      <name val="Calibri"/>
      <family val="2"/>
      <charset val="238"/>
      <scheme val="minor"/>
    </font>
    <font>
      <sz val="11"/>
      <color theme="1"/>
      <name val="Calibri"/>
      <family val="2"/>
      <scheme val="minor"/>
    </font>
    <font>
      <b/>
      <sz val="12"/>
      <name val="Times New Roman"/>
      <family val="1"/>
    </font>
    <font>
      <sz val="11"/>
      <color rgb="FF9C6500"/>
      <name val="Calibri"/>
      <family val="2"/>
      <scheme val="minor"/>
    </font>
    <font>
      <sz val="11"/>
      <color rgb="FF006100"/>
      <name val="Calibri"/>
      <family val="2"/>
      <scheme val="minor"/>
    </font>
    <font>
      <u/>
      <sz val="11"/>
      <color theme="10"/>
      <name val="Calibri"/>
      <family val="2"/>
      <charset val="238"/>
      <scheme val="minor"/>
    </font>
    <font>
      <sz val="11"/>
      <color rgb="FF006100"/>
      <name val="Calibri"/>
      <family val="2"/>
    </font>
    <font>
      <sz val="11"/>
      <color rgb="FF000000"/>
      <name val="Calibri"/>
      <family val="2"/>
    </font>
    <font>
      <b/>
      <sz val="11"/>
      <color rgb="FF000000"/>
      <name val="Calibri"/>
      <family val="2"/>
      <charset val="238"/>
    </font>
    <font>
      <b/>
      <sz val="9"/>
      <color rgb="FF000000"/>
      <name val="Calibri"/>
      <family val="2"/>
      <charset val="238"/>
    </font>
    <font>
      <b/>
      <sz val="12"/>
      <color rgb="FF000000"/>
      <name val="Times New Roman"/>
      <family val="1"/>
    </font>
    <font>
      <sz val="12"/>
      <name val="Times New Roman"/>
      <family val="1"/>
    </font>
    <font>
      <i/>
      <sz val="8"/>
      <color rgb="FF000000"/>
      <name val="Calibri"/>
      <family val="2"/>
      <charset val="238"/>
    </font>
    <font>
      <b/>
      <sz val="9"/>
      <name val="Calibri"/>
      <family val="2"/>
      <charset val="238"/>
    </font>
    <font>
      <sz val="18"/>
      <color theme="3"/>
      <name val="Calibri Light"/>
      <family val="2"/>
      <charset val="238"/>
      <scheme val="major"/>
    </font>
    <font>
      <sz val="11"/>
      <color rgb="FF006100"/>
      <name val="Calibri"/>
      <family val="2"/>
      <charset val="238"/>
      <scheme val="minor"/>
    </font>
    <font>
      <sz val="11"/>
      <color rgb="FF9C5700"/>
      <name val="Calibri"/>
      <family val="2"/>
      <charset val="238"/>
      <scheme val="minor"/>
    </font>
    <font>
      <i/>
      <sz val="12"/>
      <color theme="1"/>
      <name val="Times New Roman"/>
      <family val="1"/>
    </font>
    <font>
      <b/>
      <sz val="12"/>
      <color theme="1"/>
      <name val="Times New Roman"/>
      <family val="1"/>
    </font>
    <font>
      <b/>
      <sz val="11"/>
      <color theme="1"/>
      <name val="Calibri"/>
      <family val="2"/>
      <scheme val="minor"/>
    </font>
    <font>
      <sz val="12"/>
      <color theme="1"/>
      <name val="Times New Roman"/>
      <family val="1"/>
    </font>
    <font>
      <u/>
      <sz val="11"/>
      <color theme="10"/>
      <name val="Calibri"/>
      <family val="2"/>
      <scheme val="minor"/>
    </font>
    <font>
      <u/>
      <sz val="12"/>
      <color theme="10"/>
      <name val="Times New Roman"/>
      <family val="1"/>
    </font>
    <font>
      <b/>
      <sz val="12"/>
      <color rgb="FF000000"/>
      <name val="Times New Roman"/>
      <family val="1"/>
      <charset val="238"/>
    </font>
    <font>
      <sz val="12"/>
      <color theme="1"/>
      <name val="Times New Roman"/>
      <family val="1"/>
      <charset val="238"/>
    </font>
    <font>
      <b/>
      <sz val="12"/>
      <color theme="1"/>
      <name val="Times New Roman"/>
      <family val="1"/>
      <charset val="238"/>
    </font>
    <font>
      <sz val="11"/>
      <color theme="0"/>
      <name val="Calibri"/>
      <family val="2"/>
      <scheme val="minor"/>
    </font>
    <font>
      <b/>
      <sz val="12"/>
      <name val="Times New Roman"/>
      <family val="1"/>
      <charset val="238"/>
    </font>
    <font>
      <i/>
      <sz val="12"/>
      <color theme="1"/>
      <name val="Times New Roman"/>
      <family val="1"/>
      <charset val="238"/>
    </font>
    <font>
      <b/>
      <sz val="12"/>
      <color rgb="FF9C6500"/>
      <name val="Times New Roman"/>
      <family val="1"/>
      <charset val="238"/>
    </font>
    <font>
      <i/>
      <sz val="12"/>
      <name val="Times New Roman"/>
      <family val="1"/>
    </font>
    <font>
      <sz val="11"/>
      <name val="Calibri"/>
      <family val="2"/>
      <charset val="238"/>
    </font>
    <font>
      <b/>
      <sz val="11"/>
      <color rgb="FFFF0000"/>
      <name val="Calibri"/>
      <family val="2"/>
      <charset val="238"/>
      <scheme val="minor"/>
    </font>
    <font>
      <b/>
      <sz val="11"/>
      <color rgb="FF006100"/>
      <name val="Calibri"/>
      <family val="2"/>
      <charset val="238"/>
      <scheme val="minor"/>
    </font>
    <font>
      <sz val="11"/>
      <color theme="1"/>
      <name val="Times New Roman"/>
      <family val="1"/>
    </font>
    <font>
      <i/>
      <sz val="11"/>
      <color theme="1"/>
      <name val="Times New Roman"/>
      <family val="1"/>
    </font>
    <font>
      <sz val="11"/>
      <color theme="9" tint="-0.499984740745262"/>
      <name val="Calibri"/>
      <family val="2"/>
      <scheme val="minor"/>
    </font>
    <font>
      <sz val="11"/>
      <color rgb="FF006100"/>
      <name val="Calibri"/>
      <family val="2"/>
      <charset val="238"/>
    </font>
    <font>
      <sz val="11"/>
      <color rgb="FFFF0000"/>
      <name val="Calibri"/>
      <family val="2"/>
      <scheme val="minor"/>
    </font>
    <font>
      <sz val="11"/>
      <color rgb="FFFF0000"/>
      <name val="Calibri"/>
      <family val="2"/>
      <charset val="238"/>
      <scheme val="minor"/>
    </font>
    <font>
      <sz val="11"/>
      <color rgb="FFFF0000"/>
      <name val="Calibri"/>
      <family val="2"/>
    </font>
    <font>
      <sz val="11"/>
      <color rgb="FFFF0000"/>
      <name val="Calibri"/>
      <family val="2"/>
      <charset val="238"/>
    </font>
    <font>
      <b/>
      <sz val="11"/>
      <color rgb="FF006100"/>
      <name val="Calibri"/>
      <family val="2"/>
      <scheme val="minor"/>
    </font>
    <font>
      <b/>
      <sz val="11"/>
      <color rgb="FF006100"/>
      <name val="Calibri"/>
      <family val="2"/>
      <charset val="238"/>
    </font>
    <font>
      <sz val="11"/>
      <color rgb="FF000000"/>
      <name val="Calibri"/>
      <family val="2"/>
      <charset val="238"/>
    </font>
    <font>
      <b/>
      <sz val="11"/>
      <color rgb="FF006100"/>
      <name val="Calibri"/>
      <family val="2"/>
    </font>
    <font>
      <sz val="11"/>
      <color rgb="FF000000"/>
      <name val="Calibri"/>
      <family val="2"/>
      <scheme val="minor"/>
    </font>
    <font>
      <sz val="11"/>
      <color rgb="FF000000"/>
      <name val="Calibri"/>
      <family val="2"/>
      <charset val="238"/>
      <scheme val="minor"/>
    </font>
    <font>
      <sz val="11"/>
      <color rgb="FF006100"/>
      <name val="Calibri Light"/>
      <family val="2"/>
      <charset val="238"/>
      <scheme val="major"/>
    </font>
    <font>
      <sz val="11"/>
      <color rgb="FF006100"/>
      <name val="Calibri"/>
    </font>
    <font>
      <sz val="11"/>
      <color rgb="FF006100"/>
      <name val="Calibri"/>
      <scheme val="minor"/>
    </font>
    <font>
      <sz val="11"/>
      <color rgb="FFFF0000"/>
      <name val="Calibri"/>
      <scheme val="minor"/>
    </font>
    <font>
      <sz val="11"/>
      <color rgb="FF375623"/>
      <name val="Calibri"/>
      <scheme val="minor"/>
    </font>
    <font>
      <strike/>
      <sz val="11"/>
      <color rgb="FFFF0000"/>
      <name val="Calibri"/>
      <scheme val="minor"/>
    </font>
    <font>
      <sz val="11"/>
      <color rgb="FF444444"/>
      <name val="Calibri"/>
      <charset val="1"/>
    </font>
  </fonts>
  <fills count="23">
    <fill>
      <patternFill patternType="none"/>
    </fill>
    <fill>
      <patternFill patternType="gray125"/>
    </fill>
    <fill>
      <patternFill patternType="solid">
        <fgColor rgb="FFC6EFCE"/>
      </patternFill>
    </fill>
    <fill>
      <patternFill patternType="solid">
        <fgColor rgb="FFFFEB9C"/>
      </patternFill>
    </fill>
    <fill>
      <patternFill patternType="solid">
        <fgColor theme="4" tint="0.59999389629810485"/>
        <bgColor indexed="64"/>
      </patternFill>
    </fill>
    <fill>
      <patternFill patternType="solid">
        <fgColor rgb="FFBDD7EE"/>
        <bgColor rgb="FF000000"/>
      </patternFill>
    </fill>
    <fill>
      <patternFill patternType="solid">
        <fgColor rgb="FFFFEB9C"/>
        <bgColor rgb="FF000000"/>
      </patternFill>
    </fill>
    <fill>
      <patternFill patternType="solid">
        <fgColor rgb="FFE2EFDA"/>
        <bgColor rgb="FF000000"/>
      </patternFill>
    </fill>
    <fill>
      <patternFill patternType="solid">
        <fgColor theme="4" tint="0.599963377788628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lightUp">
        <bgColor theme="4" tint="0.59999389629810485"/>
      </patternFill>
    </fill>
    <fill>
      <patternFill patternType="solid">
        <fgColor theme="4" tint="0.59999389629810485"/>
        <bgColor rgb="FF000000"/>
      </patternFill>
    </fill>
    <fill>
      <patternFill patternType="solid">
        <fgColor rgb="FFC6EFCE"/>
        <bgColor indexed="64"/>
      </patternFill>
    </fill>
    <fill>
      <patternFill patternType="solid">
        <fgColor theme="4"/>
      </patternFill>
    </fill>
    <fill>
      <patternFill patternType="solid">
        <fgColor theme="5"/>
      </patternFill>
    </fill>
    <fill>
      <patternFill patternType="solid">
        <fgColor rgb="FFBDD7EE"/>
        <bgColor indexed="64"/>
      </patternFill>
    </fill>
    <fill>
      <patternFill patternType="solid">
        <fgColor rgb="FFFFFFCC"/>
      </patternFill>
    </fill>
    <fill>
      <patternFill patternType="solid">
        <fgColor rgb="FFC6EFCE"/>
        <bgColor rgb="FF000000"/>
      </patternFill>
    </fill>
    <fill>
      <patternFill patternType="solid">
        <fgColor rgb="FFFFFF00"/>
        <bgColor indexed="64"/>
      </patternFill>
    </fill>
    <fill>
      <patternFill patternType="solid">
        <fgColor rgb="FFFFFFFF"/>
        <bgColor rgb="FF000000"/>
      </patternFill>
    </fill>
    <fill>
      <patternFill patternType="solid">
        <fgColor rgb="FFFFFF00"/>
        <bgColor rgb="FF000000"/>
      </patternFill>
    </fill>
    <fill>
      <patternFill patternType="solid">
        <fgColor theme="0"/>
        <bgColor indexed="64"/>
      </patternFill>
    </fill>
  </fills>
  <borders count="30">
    <border>
      <left/>
      <right/>
      <top/>
      <bottom/>
      <diagonal/>
    </border>
    <border>
      <left style="thin">
        <color indexed="64"/>
      </left>
      <right/>
      <top/>
      <bottom style="thin">
        <color indexed="64"/>
      </bottom>
      <diagonal/>
    </border>
    <border>
      <left/>
      <right/>
      <top style="thin">
        <color auto="1"/>
      </top>
      <bottom style="thin">
        <color auto="1"/>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bottom/>
      <diagonal/>
    </border>
    <border>
      <left/>
      <right/>
      <top/>
      <bottom style="thin">
        <color indexed="64"/>
      </bottom>
      <diagonal/>
    </border>
    <border>
      <left style="thin">
        <color rgb="FFB2B2B2"/>
      </left>
      <right style="thin">
        <color rgb="FFB2B2B2"/>
      </right>
      <top style="thin">
        <color rgb="FFB2B2B2"/>
      </top>
      <bottom style="thin">
        <color rgb="FFB2B2B2"/>
      </bottom>
      <diagonal/>
    </border>
    <border>
      <left style="thin">
        <color rgb="FF000000"/>
      </left>
      <right/>
      <top style="thin">
        <color indexed="64"/>
      </top>
      <bottom/>
      <diagonal/>
    </border>
    <border>
      <left style="thin">
        <color rgb="FF000000"/>
      </left>
      <right/>
      <top/>
      <bottom style="thin">
        <color indexed="64"/>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right style="thin">
        <color rgb="FF000000"/>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indexed="64"/>
      </right>
      <top style="thin">
        <color rgb="FF000000"/>
      </top>
      <bottom/>
      <diagonal/>
    </border>
    <border>
      <left style="thin">
        <color indexed="64"/>
      </left>
      <right style="thin">
        <color indexed="64"/>
      </right>
      <top style="thin">
        <color rgb="FF000000"/>
      </top>
      <bottom/>
      <diagonal/>
    </border>
    <border>
      <left/>
      <right/>
      <top style="thin">
        <color rgb="FF000000"/>
      </top>
      <bottom style="thin">
        <color rgb="FF000000"/>
      </bottom>
      <diagonal/>
    </border>
  </borders>
  <cellStyleXfs count="113">
    <xf numFmtId="0" fontId="0" fillId="0" borderId="0"/>
    <xf numFmtId="0" fontId="2" fillId="0" borderId="0"/>
    <xf numFmtId="0" fontId="1" fillId="0" borderId="0"/>
    <xf numFmtId="0" fontId="4" fillId="3" borderId="0" applyNumberFormat="0" applyBorder="0" applyAlignment="0" applyProtection="0"/>
    <xf numFmtId="9" fontId="2" fillId="0" borderId="0" applyFont="0" applyFill="0" applyBorder="0" applyAlignment="0" applyProtection="0"/>
    <xf numFmtId="0" fontId="5" fillId="2" borderId="0" applyNumberFormat="0" applyBorder="0" applyAlignment="0" applyProtection="0"/>
    <xf numFmtId="166" fontId="2" fillId="0" borderId="0" applyFont="0" applyFill="0" applyBorder="0" applyAlignment="0" applyProtection="0"/>
    <xf numFmtId="0" fontId="6" fillId="0" borderId="0" applyNumberFormat="0" applyFill="0" applyBorder="0" applyAlignment="0" applyProtection="0"/>
    <xf numFmtId="0" fontId="2" fillId="0" borderId="0"/>
    <xf numFmtId="0" fontId="1" fillId="0" borderId="0"/>
    <xf numFmtId="0" fontId="2" fillId="0" borderId="0"/>
    <xf numFmtId="0" fontId="2" fillId="0" borderId="0"/>
    <xf numFmtId="0" fontId="22" fillId="0" borderId="0" applyNumberFormat="0" applyFill="0" applyBorder="0" applyAlignment="0" applyProtection="0"/>
    <xf numFmtId="43" fontId="1" fillId="0" borderId="0" applyFont="0" applyFill="0" applyBorder="0" applyAlignment="0" applyProtection="0"/>
    <xf numFmtId="164" fontId="1" fillId="0" borderId="0" applyFont="0" applyFill="0" applyBorder="0" applyAlignment="0" applyProtection="0"/>
    <xf numFmtId="0" fontId="17" fillId="3" borderId="0" applyNumberFormat="0" applyBorder="0" applyAlignment="0" applyProtection="0"/>
    <xf numFmtId="9" fontId="1" fillId="0" borderId="0" applyFont="0" applyFill="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 fillId="17" borderId="16" applyNumberFormat="0" applyFont="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cellStyleXfs>
  <cellXfs count="697">
    <xf numFmtId="0" fontId="0" fillId="0" borderId="0" xfId="0"/>
    <xf numFmtId="0" fontId="2" fillId="0" borderId="0" xfId="11"/>
    <xf numFmtId="0" fontId="20" fillId="0" borderId="0" xfId="11" applyFont="1"/>
    <xf numFmtId="9" fontId="21" fillId="8" borderId="5" xfId="4" quotePrefix="1" applyFont="1" applyFill="1" applyBorder="1" applyAlignment="1">
      <alignment horizontal="center" vertical="center" wrapText="1"/>
    </xf>
    <xf numFmtId="49" fontId="5" fillId="2" borderId="10" xfId="5" applyNumberFormat="1" applyBorder="1" applyAlignment="1">
      <alignment horizontal="left" indent="2"/>
    </xf>
    <xf numFmtId="0" fontId="5" fillId="2" borderId="10" xfId="5" applyBorder="1"/>
    <xf numFmtId="0" fontId="5" fillId="2" borderId="5" xfId="5" applyBorder="1" applyAlignment="1">
      <alignment wrapText="1"/>
    </xf>
    <xf numFmtId="0" fontId="5" fillId="2" borderId="5" xfId="5" quotePrefix="1" applyBorder="1" applyAlignment="1">
      <alignment horizontal="center"/>
    </xf>
    <xf numFmtId="167" fontId="5" fillId="9" borderId="10" xfId="4" applyNumberFormat="1" applyFont="1" applyFill="1" applyBorder="1"/>
    <xf numFmtId="167" fontId="5" fillId="9" borderId="5" xfId="4" applyNumberFormat="1" applyFont="1" applyFill="1" applyBorder="1"/>
    <xf numFmtId="9" fontId="5" fillId="9" borderId="10" xfId="4" applyFont="1" applyFill="1" applyBorder="1" applyAlignment="1">
      <alignment horizontal="right"/>
    </xf>
    <xf numFmtId="167" fontId="5" fillId="2" borderId="5" xfId="4" applyNumberFormat="1" applyFont="1" applyFill="1" applyBorder="1"/>
    <xf numFmtId="9" fontId="5" fillId="2" borderId="10" xfId="4" applyFont="1" applyFill="1" applyBorder="1" applyAlignment="1">
      <alignment horizontal="right"/>
    </xf>
    <xf numFmtId="49" fontId="5" fillId="2" borderId="5" xfId="5" applyNumberFormat="1" applyBorder="1" applyAlignment="1">
      <alignment horizontal="left" indent="2"/>
    </xf>
    <xf numFmtId="0" fontId="5" fillId="2" borderId="5" xfId="5" applyBorder="1"/>
    <xf numFmtId="9" fontId="5" fillId="9" borderId="5" xfId="4" applyFont="1" applyFill="1" applyBorder="1" applyAlignment="1">
      <alignment horizontal="right"/>
    </xf>
    <xf numFmtId="9" fontId="5" fillId="2" borderId="5" xfId="4" applyFont="1" applyFill="1" applyBorder="1" applyAlignment="1">
      <alignment horizontal="right"/>
    </xf>
    <xf numFmtId="0" fontId="5" fillId="2" borderId="5" xfId="5" applyBorder="1" applyAlignment="1">
      <alignment horizontal="left" indent="2"/>
    </xf>
    <xf numFmtId="0" fontId="5" fillId="2" borderId="10" xfId="5" applyBorder="1" applyAlignment="1">
      <alignment horizontal="left" indent="2"/>
    </xf>
    <xf numFmtId="0" fontId="2" fillId="0" borderId="0" xfId="11" applyAlignment="1">
      <alignment horizontal="center"/>
    </xf>
    <xf numFmtId="9" fontId="0" fillId="0" borderId="0" xfId="4" applyFont="1"/>
    <xf numFmtId="0" fontId="2" fillId="0" borderId="0" xfId="1"/>
    <xf numFmtId="0" fontId="18" fillId="4" borderId="14" xfId="1" applyFont="1" applyFill="1" applyBorder="1" applyAlignment="1">
      <alignment horizontal="left" vertical="center"/>
    </xf>
    <xf numFmtId="0" fontId="19" fillId="4" borderId="12" xfId="1" applyFont="1" applyFill="1" applyBorder="1" applyAlignment="1">
      <alignment horizontal="center" vertical="center"/>
    </xf>
    <xf numFmtId="0" fontId="19" fillId="4" borderId="14" xfId="1" applyFont="1" applyFill="1" applyBorder="1" applyAlignment="1">
      <alignment horizontal="center" vertical="center"/>
    </xf>
    <xf numFmtId="0" fontId="19" fillId="4" borderId="10" xfId="1" applyFont="1" applyFill="1" applyBorder="1" applyAlignment="1">
      <alignment horizontal="center" vertical="center"/>
    </xf>
    <xf numFmtId="0" fontId="2" fillId="0" borderId="0" xfId="1" applyAlignment="1">
      <alignment vertical="center"/>
    </xf>
    <xf numFmtId="0" fontId="21" fillId="4" borderId="5" xfId="1" applyFont="1" applyFill="1" applyBorder="1" applyAlignment="1">
      <alignment horizontal="left" vertical="center"/>
    </xf>
    <xf numFmtId="0" fontId="21" fillId="10" borderId="5" xfId="1" applyFont="1" applyFill="1" applyBorder="1" applyAlignment="1">
      <alignment vertical="center"/>
    </xf>
    <xf numFmtId="0" fontId="21" fillId="10" borderId="4" xfId="1" applyFont="1" applyFill="1" applyBorder="1" applyAlignment="1">
      <alignment vertical="center"/>
    </xf>
    <xf numFmtId="0" fontId="12" fillId="10" borderId="10" xfId="1" applyFont="1" applyFill="1" applyBorder="1" applyAlignment="1">
      <alignment vertical="center"/>
    </xf>
    <xf numFmtId="0" fontId="21" fillId="11" borderId="5" xfId="1" applyFont="1" applyFill="1" applyBorder="1" applyAlignment="1">
      <alignment vertical="center"/>
    </xf>
    <xf numFmtId="0" fontId="21" fillId="11" borderId="4" xfId="1" applyFont="1" applyFill="1" applyBorder="1" applyAlignment="1">
      <alignment vertical="center"/>
    </xf>
    <xf numFmtId="0" fontId="12" fillId="4" borderId="10" xfId="1" applyFont="1" applyFill="1" applyBorder="1" applyAlignment="1">
      <alignment vertical="center"/>
    </xf>
    <xf numFmtId="0" fontId="12" fillId="4" borderId="1" xfId="1" applyFont="1" applyFill="1" applyBorder="1" applyAlignment="1">
      <alignment vertical="center"/>
    </xf>
    <xf numFmtId="0" fontId="19" fillId="4" borderId="14" xfId="1" applyFont="1" applyFill="1" applyBorder="1" applyAlignment="1">
      <alignment vertical="center"/>
    </xf>
    <xf numFmtId="0" fontId="21" fillId="4" borderId="5" xfId="1" applyFont="1" applyFill="1" applyBorder="1" applyAlignment="1">
      <alignment vertical="center"/>
    </xf>
    <xf numFmtId="0" fontId="21" fillId="4" borderId="4" xfId="1" applyFont="1" applyFill="1" applyBorder="1" applyAlignment="1">
      <alignment vertical="center"/>
    </xf>
    <xf numFmtId="0" fontId="21" fillId="4" borderId="14" xfId="1" applyFont="1" applyFill="1" applyBorder="1" applyAlignment="1">
      <alignment vertical="center"/>
    </xf>
    <xf numFmtId="0" fontId="21" fillId="10" borderId="12" xfId="1" applyFont="1" applyFill="1" applyBorder="1" applyAlignment="1">
      <alignment vertical="center"/>
    </xf>
    <xf numFmtId="0" fontId="21" fillId="10" borderId="14" xfId="1" applyFont="1" applyFill="1" applyBorder="1" applyAlignment="1">
      <alignment vertical="center"/>
    </xf>
    <xf numFmtId="0" fontId="11" fillId="7" borderId="11" xfId="1" applyFont="1" applyFill="1" applyBorder="1" applyAlignment="1">
      <alignment horizontal="left" vertical="top" wrapText="1"/>
    </xf>
    <xf numFmtId="0" fontId="21" fillId="4" borderId="14" xfId="1" applyFont="1" applyFill="1" applyBorder="1" applyAlignment="1">
      <alignment horizontal="justify" vertical="center"/>
    </xf>
    <xf numFmtId="0" fontId="21" fillId="10" borderId="10" xfId="1" applyFont="1" applyFill="1" applyBorder="1" applyAlignment="1">
      <alignment vertical="center"/>
    </xf>
    <xf numFmtId="0" fontId="21" fillId="10" borderId="1" xfId="1" applyFont="1" applyFill="1" applyBorder="1" applyAlignment="1">
      <alignment vertical="center"/>
    </xf>
    <xf numFmtId="0" fontId="11" fillId="7" borderId="8" xfId="1" applyFont="1" applyFill="1" applyBorder="1" applyAlignment="1">
      <alignment horizontal="left" vertical="top" wrapText="1"/>
    </xf>
    <xf numFmtId="0" fontId="19" fillId="11" borderId="5" xfId="1" applyFont="1" applyFill="1" applyBorder="1" applyAlignment="1">
      <alignment vertical="center"/>
    </xf>
    <xf numFmtId="0" fontId="19" fillId="10" borderId="11" xfId="1" applyFont="1" applyFill="1" applyBorder="1" applyAlignment="1">
      <alignment vertical="center"/>
    </xf>
    <xf numFmtId="0" fontId="15" fillId="0" borderId="0" xfId="1" applyFont="1" applyAlignment="1">
      <alignment vertical="center"/>
    </xf>
    <xf numFmtId="0" fontId="21" fillId="10" borderId="9" xfId="1" applyFont="1" applyFill="1" applyBorder="1" applyAlignment="1">
      <alignment vertical="center"/>
    </xf>
    <xf numFmtId="0" fontId="21" fillId="4" borderId="1" xfId="1" applyFont="1" applyFill="1" applyBorder="1" applyAlignment="1">
      <alignment horizontal="justify" vertical="center"/>
    </xf>
    <xf numFmtId="0" fontId="21" fillId="0" borderId="0" xfId="1" applyFont="1" applyAlignment="1">
      <alignment horizontal="right" vertical="center"/>
    </xf>
    <xf numFmtId="0" fontId="23" fillId="0" borderId="0" xfId="12" applyFont="1" applyAlignment="1">
      <alignment vertical="center"/>
    </xf>
    <xf numFmtId="0" fontId="21" fillId="0" borderId="0" xfId="1" applyFont="1" applyAlignment="1">
      <alignment vertical="center"/>
    </xf>
    <xf numFmtId="0" fontId="9" fillId="0" borderId="0" xfId="1" applyFont="1" applyAlignment="1">
      <alignment wrapText="1"/>
    </xf>
    <xf numFmtId="0" fontId="13" fillId="0" borderId="0" xfId="1" applyFont="1" applyAlignment="1">
      <alignment wrapText="1"/>
    </xf>
    <xf numFmtId="0" fontId="8" fillId="0" borderId="0" xfId="1" applyFont="1" applyAlignment="1">
      <alignment wrapText="1"/>
    </xf>
    <xf numFmtId="0" fontId="18" fillId="8" borderId="5" xfId="1" applyFont="1" applyFill="1" applyBorder="1" applyAlignment="1">
      <alignment horizontal="center" vertical="center"/>
    </xf>
    <xf numFmtId="0" fontId="21" fillId="8" borderId="10" xfId="1" applyFont="1" applyFill="1" applyBorder="1" applyAlignment="1">
      <alignment horizontal="center" vertical="center"/>
    </xf>
    <xf numFmtId="0" fontId="19" fillId="8" borderId="10" xfId="1" applyFont="1" applyFill="1" applyBorder="1" applyAlignment="1">
      <alignment horizontal="center" vertical="center" wrapText="1"/>
    </xf>
    <xf numFmtId="0" fontId="21" fillId="8" borderId="1" xfId="1" applyFont="1" applyFill="1" applyBorder="1" applyAlignment="1">
      <alignment horizontal="center" vertical="center"/>
    </xf>
    <xf numFmtId="0" fontId="19" fillId="8" borderId="5" xfId="1" applyFont="1" applyFill="1" applyBorder="1" applyAlignment="1">
      <alignment horizontal="center" vertical="center" wrapText="1"/>
    </xf>
    <xf numFmtId="0" fontId="21" fillId="4" borderId="14" xfId="1" applyFont="1" applyFill="1" applyBorder="1" applyAlignment="1">
      <alignment horizontal="left" vertical="center"/>
    </xf>
    <xf numFmtId="2" fontId="19" fillId="4" borderId="14" xfId="1" applyNumberFormat="1" applyFont="1" applyFill="1" applyBorder="1" applyAlignment="1">
      <alignment horizontal="right" vertical="center"/>
    </xf>
    <xf numFmtId="2" fontId="19" fillId="4" borderId="12" xfId="1" applyNumberFormat="1" applyFont="1" applyFill="1" applyBorder="1" applyAlignment="1">
      <alignment vertical="center"/>
    </xf>
    <xf numFmtId="0" fontId="21" fillId="4" borderId="1" xfId="1" applyFont="1" applyFill="1" applyBorder="1" applyAlignment="1">
      <alignment horizontal="left" vertical="center"/>
    </xf>
    <xf numFmtId="0" fontId="21" fillId="4" borderId="1" xfId="1" applyFont="1" applyFill="1" applyBorder="1" applyAlignment="1">
      <alignment vertical="center"/>
    </xf>
    <xf numFmtId="2" fontId="19" fillId="4" borderId="1" xfId="1" applyNumberFormat="1" applyFont="1" applyFill="1" applyBorder="1" applyAlignment="1">
      <alignment horizontal="right" vertical="center"/>
    </xf>
    <xf numFmtId="0" fontId="21" fillId="4" borderId="10" xfId="1" applyFont="1" applyFill="1" applyBorder="1" applyAlignment="1">
      <alignment vertical="center"/>
    </xf>
    <xf numFmtId="2" fontId="19" fillId="4" borderId="5" xfId="1" applyNumberFormat="1" applyFont="1" applyFill="1" applyBorder="1" applyAlignment="1">
      <alignment vertical="center"/>
    </xf>
    <xf numFmtId="2" fontId="19" fillId="11" borderId="5" xfId="1" applyNumberFormat="1" applyFont="1" applyFill="1" applyBorder="1" applyAlignment="1">
      <alignment horizontal="right" vertical="center"/>
    </xf>
    <xf numFmtId="0" fontId="19" fillId="4" borderId="5" xfId="1" applyFont="1" applyFill="1" applyBorder="1" applyAlignment="1">
      <alignment horizontal="left" vertical="center"/>
    </xf>
    <xf numFmtId="0" fontId="19" fillId="4" borderId="5" xfId="1" applyFont="1" applyFill="1" applyBorder="1" applyAlignment="1">
      <alignment vertical="center"/>
    </xf>
    <xf numFmtId="2" fontId="19" fillId="4" borderId="5" xfId="1" applyNumberFormat="1" applyFont="1" applyFill="1" applyBorder="1" applyAlignment="1">
      <alignment horizontal="right" vertical="center"/>
    </xf>
    <xf numFmtId="2" fontId="19" fillId="4" borderId="10" xfId="1" applyNumberFormat="1" applyFont="1" applyFill="1" applyBorder="1" applyAlignment="1">
      <alignment vertical="center"/>
    </xf>
    <xf numFmtId="0" fontId="19" fillId="4" borderId="1" xfId="1" applyFont="1" applyFill="1" applyBorder="1" applyAlignment="1">
      <alignment horizontal="left" vertical="center"/>
    </xf>
    <xf numFmtId="0" fontId="20" fillId="0" borderId="0" xfId="1" applyFont="1" applyAlignment="1">
      <alignment vertical="center"/>
    </xf>
    <xf numFmtId="0" fontId="10" fillId="12" borderId="8" xfId="0" applyFont="1" applyFill="1" applyBorder="1" applyAlignment="1">
      <alignment wrapText="1"/>
    </xf>
    <xf numFmtId="0" fontId="5" fillId="2" borderId="5" xfId="5" applyBorder="1" applyAlignment="1">
      <alignment horizontal="center" wrapText="1"/>
    </xf>
    <xf numFmtId="0" fontId="5" fillId="2" borderId="5" xfId="5" applyBorder="1" applyAlignment="1">
      <alignment horizontal="center"/>
    </xf>
    <xf numFmtId="0" fontId="26" fillId="4" borderId="5" xfId="1" applyFont="1" applyFill="1" applyBorder="1" applyAlignment="1">
      <alignment horizontal="center" vertical="center" wrapText="1"/>
    </xf>
    <xf numFmtId="0" fontId="5" fillId="2" borderId="5" xfId="5" applyBorder="1" applyAlignment="1">
      <alignment vertical="top"/>
    </xf>
    <xf numFmtId="9" fontId="5" fillId="2" borderId="10" xfId="4" applyFont="1" applyFill="1" applyBorder="1" applyAlignment="1">
      <alignment vertical="top"/>
    </xf>
    <xf numFmtId="167" fontId="2" fillId="0" borderId="0" xfId="16" applyNumberFormat="1" applyFont="1" applyAlignment="1"/>
    <xf numFmtId="0" fontId="16" fillId="13" borderId="5" xfId="0" applyFont="1" applyFill="1" applyBorder="1" applyAlignment="1">
      <alignment vertical="top"/>
    </xf>
    <xf numFmtId="0" fontId="14" fillId="12" borderId="9" xfId="0" applyFont="1" applyFill="1" applyBorder="1" applyAlignment="1">
      <alignment wrapText="1"/>
    </xf>
    <xf numFmtId="0" fontId="14" fillId="12" borderId="10" xfId="0" applyFont="1" applyFill="1" applyBorder="1" applyAlignment="1">
      <alignment wrapText="1"/>
    </xf>
    <xf numFmtId="0" fontId="10" fillId="12" borderId="3" xfId="0" applyFont="1" applyFill="1" applyBorder="1" applyAlignment="1">
      <alignment wrapText="1"/>
    </xf>
    <xf numFmtId="0" fontId="0" fillId="0" borderId="0" xfId="0" applyAlignment="1">
      <alignment vertical="center"/>
    </xf>
    <xf numFmtId="0" fontId="32" fillId="0" borderId="0" xfId="0" applyFont="1" applyAlignment="1">
      <alignment vertical="center"/>
    </xf>
    <xf numFmtId="165" fontId="34" fillId="2" borderId="5" xfId="6" applyNumberFormat="1" applyFont="1" applyFill="1" applyBorder="1" applyAlignment="1">
      <alignment vertical="top"/>
    </xf>
    <xf numFmtId="0" fontId="19" fillId="4" borderId="5" xfId="1" applyFont="1" applyFill="1" applyBorder="1" applyAlignment="1">
      <alignment vertical="center" wrapText="1"/>
    </xf>
    <xf numFmtId="0" fontId="20" fillId="0" borderId="0" xfId="1" applyFont="1"/>
    <xf numFmtId="0" fontId="35" fillId="4" borderId="5" xfId="1" applyFont="1" applyFill="1" applyBorder="1" applyAlignment="1">
      <alignment vertical="center" wrapText="1"/>
    </xf>
    <xf numFmtId="0" fontId="35" fillId="4" borderId="5" xfId="1" applyFont="1" applyFill="1" applyBorder="1" applyAlignment="1">
      <alignment horizontal="center" vertical="center" wrapText="1"/>
    </xf>
    <xf numFmtId="0" fontId="5" fillId="2" borderId="10" xfId="5" applyBorder="1" applyAlignment="1">
      <alignment wrapText="1"/>
    </xf>
    <xf numFmtId="0" fontId="37" fillId="2" borderId="5" xfId="5" applyFont="1" applyBorder="1" applyAlignment="1">
      <alignment wrapText="1"/>
    </xf>
    <xf numFmtId="0" fontId="2" fillId="0" borderId="0" xfId="1" applyAlignment="1">
      <alignment horizontal="center"/>
    </xf>
    <xf numFmtId="9" fontId="5" fillId="9" borderId="10" xfId="4" applyFont="1" applyFill="1" applyBorder="1"/>
    <xf numFmtId="9" fontId="5" fillId="2" borderId="10" xfId="4" applyFont="1" applyFill="1" applyBorder="1"/>
    <xf numFmtId="0" fontId="39" fillId="2" borderId="5" xfId="5" applyFont="1" applyBorder="1"/>
    <xf numFmtId="9" fontId="5" fillId="9" borderId="5" xfId="4" applyFont="1" applyFill="1" applyBorder="1"/>
    <xf numFmtId="9" fontId="5" fillId="2" borderId="5" xfId="4" applyFont="1" applyFill="1" applyBorder="1"/>
    <xf numFmtId="0" fontId="39" fillId="0" borderId="0" xfId="0" applyFont="1"/>
    <xf numFmtId="0" fontId="40" fillId="0" borderId="0" xfId="0" applyFont="1"/>
    <xf numFmtId="0" fontId="2" fillId="0" borderId="0" xfId="0" applyFont="1"/>
    <xf numFmtId="165" fontId="2" fillId="0" borderId="0" xfId="0" applyNumberFormat="1" applyFont="1"/>
    <xf numFmtId="0" fontId="5" fillId="2" borderId="5" xfId="5" applyBorder="1" applyAlignment="1">
      <alignment vertical="top" wrapText="1"/>
    </xf>
    <xf numFmtId="0" fontId="5" fillId="2" borderId="10" xfId="5" applyBorder="1" applyAlignment="1">
      <alignment vertical="top"/>
    </xf>
    <xf numFmtId="0" fontId="5" fillId="2" borderId="5" xfId="5" applyBorder="1" applyAlignment="1">
      <alignment horizontal="center" vertical="center" wrapText="1"/>
    </xf>
    <xf numFmtId="0" fontId="39" fillId="0" borderId="0" xfId="5" applyFont="1" applyFill="1" applyBorder="1" applyAlignment="1">
      <alignment horizontal="left" vertical="top"/>
    </xf>
    <xf numFmtId="165" fontId="5" fillId="2" borderId="5" xfId="6" applyNumberFormat="1" applyFont="1" applyFill="1" applyBorder="1" applyAlignment="1">
      <alignment vertical="top"/>
    </xf>
    <xf numFmtId="0" fontId="39" fillId="0" borderId="0" xfId="5" applyFont="1" applyFill="1" applyBorder="1" applyAlignment="1"/>
    <xf numFmtId="0" fontId="39" fillId="0" borderId="0" xfId="5" applyNumberFormat="1" applyFont="1" applyFill="1" applyBorder="1" applyAlignment="1"/>
    <xf numFmtId="0" fontId="39" fillId="0" borderId="0" xfId="5" applyNumberFormat="1" applyFont="1" applyFill="1" applyBorder="1" applyAlignment="1">
      <alignment horizontal="left"/>
    </xf>
    <xf numFmtId="2" fontId="39" fillId="0" borderId="0" xfId="5" applyNumberFormat="1" applyFont="1" applyFill="1" applyBorder="1" applyAlignment="1">
      <alignment vertical="top"/>
    </xf>
    <xf numFmtId="165" fontId="39" fillId="0" borderId="0" xfId="5" applyNumberFormat="1" applyFont="1" applyFill="1" applyBorder="1" applyAlignment="1">
      <alignment vertical="top"/>
    </xf>
    <xf numFmtId="9" fontId="39" fillId="0" borderId="0" xfId="4" applyFont="1" applyFill="1" applyBorder="1" applyAlignment="1"/>
    <xf numFmtId="9" fontId="39" fillId="0" borderId="0" xfId="5" applyNumberFormat="1" applyFont="1" applyFill="1" applyBorder="1" applyAlignment="1"/>
    <xf numFmtId="0" fontId="39" fillId="0" borderId="0" xfId="3" applyFont="1" applyFill="1" applyBorder="1" applyAlignment="1"/>
    <xf numFmtId="0" fontId="2" fillId="0" borderId="0" xfId="0" applyFont="1" applyAlignment="1">
      <alignment horizontal="left"/>
    </xf>
    <xf numFmtId="0" fontId="0" fillId="0" borderId="0" xfId="0" applyAlignment="1">
      <alignment horizontal="left"/>
    </xf>
    <xf numFmtId="0" fontId="0" fillId="0" borderId="0" xfId="0" applyAlignment="1">
      <alignment horizontal="center"/>
    </xf>
    <xf numFmtId="165" fontId="0" fillId="0" borderId="0" xfId="0" applyNumberFormat="1"/>
    <xf numFmtId="10" fontId="0" fillId="0" borderId="0" xfId="0" applyNumberFormat="1"/>
    <xf numFmtId="165" fontId="39" fillId="0" borderId="0" xfId="3" applyNumberFormat="1" applyFont="1" applyFill="1" applyBorder="1" applyAlignment="1"/>
    <xf numFmtId="0" fontId="7" fillId="18" borderId="3" xfId="0" applyFont="1" applyFill="1" applyBorder="1"/>
    <xf numFmtId="0" fontId="7" fillId="18" borderId="3" xfId="0" quotePrefix="1" applyFont="1" applyFill="1" applyBorder="1"/>
    <xf numFmtId="0" fontId="7" fillId="18" borderId="3" xfId="0" applyFont="1" applyFill="1" applyBorder="1" applyAlignment="1">
      <alignment wrapText="1"/>
    </xf>
    <xf numFmtId="0" fontId="7" fillId="18" borderId="8" xfId="0" applyFont="1" applyFill="1" applyBorder="1"/>
    <xf numFmtId="0" fontId="7" fillId="18" borderId="8" xfId="0" quotePrefix="1" applyFont="1" applyFill="1" applyBorder="1"/>
    <xf numFmtId="0" fontId="7" fillId="18" borderId="8" xfId="0" applyFont="1" applyFill="1" applyBorder="1" applyAlignment="1">
      <alignment wrapText="1"/>
    </xf>
    <xf numFmtId="165" fontId="43" fillId="2" borderId="5" xfId="6" applyNumberFormat="1" applyFont="1" applyFill="1" applyBorder="1" applyAlignment="1">
      <alignment vertical="top"/>
    </xf>
    <xf numFmtId="0" fontId="5" fillId="13" borderId="5" xfId="5" applyFill="1" applyBorder="1" applyAlignment="1">
      <alignment vertical="top"/>
    </xf>
    <xf numFmtId="0" fontId="5" fillId="13" borderId="5" xfId="5" applyFill="1" applyBorder="1" applyAlignment="1"/>
    <xf numFmtId="0" fontId="5" fillId="13" borderId="5" xfId="5" applyFill="1" applyBorder="1" applyAlignment="1">
      <alignment horizontal="left" vertical="top"/>
    </xf>
    <xf numFmtId="9" fontId="5" fillId="13" borderId="10" xfId="4" applyFont="1" applyFill="1" applyBorder="1" applyAlignment="1">
      <alignment vertical="top"/>
    </xf>
    <xf numFmtId="0" fontId="0" fillId="13" borderId="0" xfId="0" applyFill="1"/>
    <xf numFmtId="0" fontId="26" fillId="4" borderId="11" xfId="1" applyFont="1" applyFill="1" applyBorder="1" applyAlignment="1">
      <alignment horizontal="center" vertical="top" wrapText="1"/>
    </xf>
    <xf numFmtId="168" fontId="0" fillId="0" borderId="0" xfId="0" applyNumberFormat="1"/>
    <xf numFmtId="167" fontId="0" fillId="0" borderId="0" xfId="16" applyNumberFormat="1" applyFont="1" applyAlignment="1"/>
    <xf numFmtId="0" fontId="39" fillId="19" borderId="0" xfId="0" applyFont="1" applyFill="1"/>
    <xf numFmtId="0" fontId="7" fillId="18" borderId="5" xfId="0" applyFont="1" applyFill="1" applyBorder="1"/>
    <xf numFmtId="0" fontId="0" fillId="19" borderId="0" xfId="0" applyFill="1"/>
    <xf numFmtId="0" fontId="40" fillId="19" borderId="0" xfId="0" applyFont="1" applyFill="1"/>
    <xf numFmtId="168" fontId="5" fillId="2" borderId="5" xfId="6" applyNumberFormat="1" applyFont="1" applyFill="1" applyBorder="1" applyAlignment="1">
      <alignment vertical="top"/>
    </xf>
    <xf numFmtId="168" fontId="5" fillId="13" borderId="5" xfId="6" applyNumberFormat="1" applyFont="1" applyFill="1" applyBorder="1" applyAlignment="1">
      <alignment vertical="top"/>
    </xf>
    <xf numFmtId="168" fontId="7" fillId="18" borderId="5" xfId="0" applyNumberFormat="1" applyFont="1" applyFill="1" applyBorder="1"/>
    <xf numFmtId="168" fontId="7" fillId="18" borderId="3" xfId="0" applyNumberFormat="1" applyFont="1" applyFill="1" applyBorder="1"/>
    <xf numFmtId="168" fontId="7" fillId="13" borderId="3" xfId="0" applyNumberFormat="1" applyFont="1" applyFill="1" applyBorder="1"/>
    <xf numFmtId="168" fontId="7" fillId="18" borderId="10" xfId="0" applyNumberFormat="1" applyFont="1" applyFill="1" applyBorder="1"/>
    <xf numFmtId="168" fontId="7" fillId="18" borderId="8" xfId="0" applyNumberFormat="1" applyFont="1" applyFill="1" applyBorder="1"/>
    <xf numFmtId="49" fontId="34" fillId="2" borderId="10" xfId="5" applyNumberFormat="1" applyFont="1" applyBorder="1" applyAlignment="1">
      <alignment horizontal="left" indent="2"/>
    </xf>
    <xf numFmtId="0" fontId="34" fillId="2" borderId="5" xfId="5" applyFont="1" applyBorder="1"/>
    <xf numFmtId="0" fontId="34" fillId="2" borderId="5" xfId="5" applyFont="1" applyBorder="1" applyAlignment="1">
      <alignment wrapText="1"/>
    </xf>
    <xf numFmtId="0" fontId="34" fillId="2" borderId="5" xfId="5" quotePrefix="1" applyFont="1" applyBorder="1" applyAlignment="1">
      <alignment horizontal="center"/>
    </xf>
    <xf numFmtId="167" fontId="34" fillId="9" borderId="5" xfId="4" applyNumberFormat="1" applyFont="1" applyFill="1" applyBorder="1"/>
    <xf numFmtId="9" fontId="34" fillId="9" borderId="5" xfId="4" applyFont="1" applyFill="1" applyBorder="1" applyAlignment="1">
      <alignment horizontal="right"/>
    </xf>
    <xf numFmtId="167" fontId="34" fillId="2" borderId="5" xfId="4" applyNumberFormat="1" applyFont="1" applyFill="1" applyBorder="1"/>
    <xf numFmtId="9" fontId="34" fillId="2" borderId="5" xfId="4" applyFont="1" applyFill="1" applyBorder="1" applyAlignment="1">
      <alignment horizontal="right"/>
    </xf>
    <xf numFmtId="49" fontId="34" fillId="2" borderId="5" xfId="5" applyNumberFormat="1" applyFont="1" applyBorder="1" applyAlignment="1">
      <alignment horizontal="left" indent="2"/>
    </xf>
    <xf numFmtId="0" fontId="5" fillId="2" borderId="5" xfId="5" applyNumberFormat="1" applyBorder="1" applyAlignment="1">
      <alignment horizontal="left" indent="2"/>
    </xf>
    <xf numFmtId="0" fontId="34" fillId="2" borderId="5" xfId="5" applyNumberFormat="1" applyFont="1" applyBorder="1" applyAlignment="1">
      <alignment horizontal="left" indent="2"/>
    </xf>
    <xf numFmtId="0" fontId="41" fillId="0" borderId="0" xfId="0" applyFont="1"/>
    <xf numFmtId="0" fontId="45" fillId="0" borderId="0" xfId="0" applyFont="1"/>
    <xf numFmtId="0" fontId="42" fillId="0" borderId="0" xfId="0" applyFont="1"/>
    <xf numFmtId="0" fontId="38" fillId="13" borderId="3" xfId="0" applyFont="1" applyFill="1" applyBorder="1" applyAlignment="1">
      <alignment horizontal="right"/>
    </xf>
    <xf numFmtId="0" fontId="38" fillId="13" borderId="10" xfId="0" applyFont="1" applyFill="1" applyBorder="1" applyAlignment="1">
      <alignment horizontal="center" vertical="center"/>
    </xf>
    <xf numFmtId="0" fontId="38" fillId="13" borderId="8" xfId="0" applyFont="1" applyFill="1" applyBorder="1" applyAlignment="1">
      <alignment horizontal="right"/>
    </xf>
    <xf numFmtId="0" fontId="40" fillId="13" borderId="0" xfId="0" applyFont="1" applyFill="1"/>
    <xf numFmtId="0" fontId="7" fillId="13" borderId="5" xfId="5" applyFont="1" applyFill="1" applyBorder="1" applyAlignment="1">
      <alignment vertical="top"/>
    </xf>
    <xf numFmtId="0" fontId="38" fillId="18" borderId="3" xfId="0" applyFont="1" applyFill="1" applyBorder="1"/>
    <xf numFmtId="0" fontId="16" fillId="13" borderId="5" xfId="0" applyFont="1" applyFill="1" applyBorder="1" applyAlignment="1">
      <alignment horizontal="center" vertical="center"/>
    </xf>
    <xf numFmtId="0" fontId="16" fillId="13" borderId="5" xfId="0" applyFont="1" applyFill="1" applyBorder="1" applyAlignment="1">
      <alignment horizontal="right" vertical="top"/>
    </xf>
    <xf numFmtId="3" fontId="16" fillId="13" borderId="5" xfId="0" applyNumberFormat="1" applyFont="1" applyFill="1" applyBorder="1" applyAlignment="1">
      <alignment vertical="top"/>
    </xf>
    <xf numFmtId="0" fontId="38" fillId="13" borderId="3" xfId="0" applyFont="1" applyFill="1" applyBorder="1"/>
    <xf numFmtId="0" fontId="38" fillId="13" borderId="8" xfId="0" applyFont="1" applyFill="1" applyBorder="1"/>
    <xf numFmtId="0" fontId="38" fillId="18" borderId="5" xfId="0" applyFont="1" applyFill="1" applyBorder="1" applyAlignment="1">
      <alignment horizontal="center"/>
    </xf>
    <xf numFmtId="0" fontId="38" fillId="13" borderId="5" xfId="0" applyFont="1" applyFill="1" applyBorder="1"/>
    <xf numFmtId="0" fontId="7" fillId="13" borderId="8" xfId="0" applyFont="1" applyFill="1" applyBorder="1" applyAlignment="1">
      <alignment horizontal="right"/>
    </xf>
    <xf numFmtId="3" fontId="16" fillId="13" borderId="10" xfId="0" applyNumberFormat="1" applyFont="1" applyFill="1" applyBorder="1" applyAlignment="1">
      <alignment vertical="top"/>
    </xf>
    <xf numFmtId="0" fontId="16" fillId="13" borderId="10" xfId="0" applyFont="1" applyFill="1" applyBorder="1" applyAlignment="1">
      <alignment horizontal="right" vertical="top"/>
    </xf>
    <xf numFmtId="0" fontId="16" fillId="13" borderId="5" xfId="0" applyFont="1" applyFill="1" applyBorder="1" applyAlignment="1">
      <alignment horizontal="left" vertical="top"/>
    </xf>
    <xf numFmtId="0" fontId="39" fillId="13" borderId="0" xfId="0" applyFont="1" applyFill="1"/>
    <xf numFmtId="0" fontId="25" fillId="0" borderId="0" xfId="0" applyFont="1"/>
    <xf numFmtId="165" fontId="39" fillId="0" borderId="0" xfId="0" applyNumberFormat="1" applyFont="1"/>
    <xf numFmtId="165" fontId="40" fillId="0" borderId="0" xfId="0" applyNumberFormat="1" applyFont="1"/>
    <xf numFmtId="0" fontId="41" fillId="0" borderId="0" xfId="0" applyFont="1" applyAlignment="1">
      <alignment wrapText="1"/>
    </xf>
    <xf numFmtId="0" fontId="39" fillId="0" borderId="0" xfId="1" applyFont="1" applyAlignment="1">
      <alignment vertical="top"/>
    </xf>
    <xf numFmtId="0" fontId="39" fillId="0" borderId="0" xfId="0" applyFont="1" applyAlignment="1">
      <alignment vertical="top"/>
    </xf>
    <xf numFmtId="0" fontId="25" fillId="0" borderId="0" xfId="0" applyFont="1" applyAlignment="1">
      <alignment wrapText="1"/>
    </xf>
    <xf numFmtId="0" fontId="0" fillId="0" borderId="0" xfId="0" applyAlignment="1">
      <alignment wrapText="1"/>
    </xf>
    <xf numFmtId="0" fontId="26" fillId="4" borderId="4" xfId="3" applyNumberFormat="1" applyFont="1" applyFill="1" applyBorder="1" applyAlignment="1">
      <alignment horizontal="center" vertical="top" wrapText="1"/>
    </xf>
    <xf numFmtId="0" fontId="45" fillId="0" borderId="3" xfId="0" applyFont="1" applyBorder="1" applyAlignment="1">
      <alignment wrapText="1"/>
    </xf>
    <xf numFmtId="0" fontId="26" fillId="4" borderId="12" xfId="1" applyFont="1" applyFill="1" applyBorder="1" applyAlignment="1">
      <alignment horizontal="center" vertical="top" wrapText="1"/>
    </xf>
    <xf numFmtId="0" fontId="24" fillId="5" borderId="3" xfId="0" applyFont="1" applyFill="1" applyBorder="1" applyAlignment="1">
      <alignment horizontal="center" vertical="top" wrapText="1"/>
    </xf>
    <xf numFmtId="0" fontId="45" fillId="0" borderId="8" xfId="0" applyFont="1" applyBorder="1" applyAlignment="1">
      <alignment wrapText="1"/>
    </xf>
    <xf numFmtId="14" fontId="26" fillId="4" borderId="10" xfId="1" applyNumberFormat="1" applyFont="1" applyFill="1" applyBorder="1" applyAlignment="1">
      <alignment horizontal="center" vertical="top" wrapText="1"/>
    </xf>
    <xf numFmtId="0" fontId="26" fillId="4" borderId="11" xfId="1" applyFont="1" applyFill="1" applyBorder="1" applyAlignment="1">
      <alignment horizontal="left" vertical="top" wrapText="1"/>
    </xf>
    <xf numFmtId="0" fontId="26" fillId="4" borderId="5" xfId="1" applyFont="1" applyFill="1" applyBorder="1" applyAlignment="1">
      <alignment horizontal="center" vertical="top" wrapText="1"/>
    </xf>
    <xf numFmtId="0" fontId="24" fillId="5" borderId="5" xfId="0" applyFont="1" applyFill="1" applyBorder="1" applyAlignment="1">
      <alignment horizontal="center" vertical="top" wrapText="1"/>
    </xf>
    <xf numFmtId="0" fontId="30" fillId="6" borderId="13" xfId="0" applyFont="1" applyFill="1" applyBorder="1" applyAlignment="1">
      <alignment horizontal="center" vertical="top" wrapText="1"/>
    </xf>
    <xf numFmtId="0" fontId="24" fillId="0" borderId="12" xfId="0" applyFont="1" applyBorder="1" applyAlignment="1">
      <alignment wrapText="1"/>
    </xf>
    <xf numFmtId="0" fontId="24" fillId="0" borderId="11" xfId="0" applyFont="1" applyBorder="1" applyAlignment="1">
      <alignment wrapText="1"/>
    </xf>
    <xf numFmtId="14" fontId="47" fillId="0" borderId="0" xfId="5" applyNumberFormat="1" applyFont="1" applyFill="1" applyBorder="1" applyAlignment="1">
      <alignment horizontal="left"/>
    </xf>
    <xf numFmtId="0" fontId="47" fillId="0" borderId="0" xfId="0" applyFont="1"/>
    <xf numFmtId="165" fontId="47" fillId="0" borderId="0" xfId="3" applyNumberFormat="1" applyFont="1" applyFill="1" applyBorder="1" applyAlignment="1">
      <alignment vertical="top"/>
    </xf>
    <xf numFmtId="0" fontId="47" fillId="0" borderId="0" xfId="0" applyFont="1" applyAlignment="1">
      <alignment horizontal="left"/>
    </xf>
    <xf numFmtId="0" fontId="48" fillId="0" borderId="0" xfId="0" applyFont="1"/>
    <xf numFmtId="165" fontId="48" fillId="0" borderId="0" xfId="0" applyNumberFormat="1" applyFont="1"/>
    <xf numFmtId="169" fontId="0" fillId="0" borderId="0" xfId="0" applyNumberFormat="1"/>
    <xf numFmtId="0" fontId="7" fillId="2" borderId="5" xfId="5" applyFont="1" applyBorder="1" applyAlignment="1">
      <alignment vertical="top"/>
    </xf>
    <xf numFmtId="0" fontId="16" fillId="13" borderId="5" xfId="5" applyFont="1" applyFill="1" applyBorder="1" applyAlignment="1">
      <alignment horizontal="center" vertical="center"/>
    </xf>
    <xf numFmtId="3" fontId="38" fillId="13" borderId="8" xfId="0" applyNumberFormat="1" applyFont="1" applyFill="1" applyBorder="1" applyAlignment="1">
      <alignment horizontal="right"/>
    </xf>
    <xf numFmtId="3" fontId="16" fillId="13" borderId="5" xfId="0" applyNumberFormat="1" applyFont="1" applyFill="1" applyBorder="1" applyAlignment="1">
      <alignment horizontal="right" vertical="top"/>
    </xf>
    <xf numFmtId="3" fontId="16" fillId="13" borderId="10" xfId="0" applyNumberFormat="1" applyFont="1" applyFill="1" applyBorder="1" applyAlignment="1">
      <alignment horizontal="right" vertical="top"/>
    </xf>
    <xf numFmtId="0" fontId="7" fillId="13" borderId="5" xfId="0" applyFont="1" applyFill="1" applyBorder="1" applyAlignment="1">
      <alignment vertical="top"/>
    </xf>
    <xf numFmtId="0" fontId="38" fillId="13" borderId="8" xfId="0" applyFont="1" applyFill="1" applyBorder="1" applyAlignment="1">
      <alignment horizontal="left"/>
    </xf>
    <xf numFmtId="0" fontId="38" fillId="13" borderId="3" xfId="0" applyFont="1" applyFill="1" applyBorder="1" applyAlignment="1">
      <alignment horizontal="left"/>
    </xf>
    <xf numFmtId="0" fontId="38" fillId="18" borderId="3" xfId="0" applyFont="1" applyFill="1" applyBorder="1" applyAlignment="1">
      <alignment horizontal="left"/>
    </xf>
    <xf numFmtId="9" fontId="5" fillId="2" borderId="21" xfId="4" applyFont="1" applyFill="1" applyBorder="1" applyAlignment="1">
      <alignment vertical="top"/>
    </xf>
    <xf numFmtId="9" fontId="5" fillId="2" borderId="8" xfId="4" applyFont="1" applyFill="1" applyBorder="1" applyAlignment="1">
      <alignment vertical="top"/>
    </xf>
    <xf numFmtId="9" fontId="5" fillId="2" borderId="22" xfId="4" applyFont="1" applyFill="1" applyBorder="1" applyAlignment="1">
      <alignment vertical="top"/>
    </xf>
    <xf numFmtId="0" fontId="16" fillId="13" borderId="5" xfId="0" applyFont="1" applyFill="1" applyBorder="1" applyAlignment="1">
      <alignment horizontal="right" vertical="top" wrapText="1"/>
    </xf>
    <xf numFmtId="0" fontId="16" fillId="13" borderId="5" xfId="0" applyFont="1" applyFill="1" applyBorder="1" applyAlignment="1">
      <alignment vertical="top" wrapText="1"/>
    </xf>
    <xf numFmtId="0" fontId="16" fillId="0" borderId="0" xfId="0" applyFont="1"/>
    <xf numFmtId="0" fontId="7" fillId="13" borderId="3" xfId="0" applyFont="1" applyFill="1" applyBorder="1"/>
    <xf numFmtId="0" fontId="38" fillId="13" borderId="3" xfId="0" applyFont="1" applyFill="1" applyBorder="1" applyAlignment="1">
      <alignment wrapText="1"/>
    </xf>
    <xf numFmtId="0" fontId="16" fillId="19" borderId="0" xfId="0" applyFont="1" applyFill="1"/>
    <xf numFmtId="0" fontId="7" fillId="13" borderId="8" xfId="0" applyFont="1" applyFill="1" applyBorder="1"/>
    <xf numFmtId="0" fontId="7" fillId="13" borderId="5" xfId="0" applyFont="1" applyFill="1" applyBorder="1"/>
    <xf numFmtId="0" fontId="26" fillId="16" borderId="9" xfId="0" applyFont="1" applyFill="1" applyBorder="1" applyAlignment="1">
      <alignment horizontal="center" vertical="center" wrapText="1"/>
    </xf>
    <xf numFmtId="0" fontId="16" fillId="13" borderId="5" xfId="0" applyFont="1" applyFill="1" applyBorder="1" applyAlignment="1">
      <alignment vertical="center"/>
    </xf>
    <xf numFmtId="0" fontId="7" fillId="13" borderId="5" xfId="0" applyFont="1" applyFill="1" applyBorder="1" applyAlignment="1">
      <alignment horizontal="center" vertical="center"/>
    </xf>
    <xf numFmtId="0" fontId="16" fillId="13" borderId="5" xfId="0" applyFont="1" applyFill="1" applyBorder="1"/>
    <xf numFmtId="0" fontId="16" fillId="18" borderId="5" xfId="0" applyFont="1" applyFill="1" applyBorder="1" applyAlignment="1">
      <alignment horizontal="center" vertical="center"/>
    </xf>
    <xf numFmtId="0" fontId="16" fillId="18" borderId="5" xfId="0" applyFont="1" applyFill="1" applyBorder="1" applyAlignment="1">
      <alignment horizontal="right"/>
    </xf>
    <xf numFmtId="0" fontId="16" fillId="13" borderId="5" xfId="0" applyFont="1" applyFill="1" applyBorder="1" applyAlignment="1">
      <alignment horizontal="right"/>
    </xf>
    <xf numFmtId="0" fontId="16" fillId="13" borderId="5" xfId="0" applyFont="1" applyFill="1" applyBorder="1" applyAlignment="1">
      <alignment horizontal="center"/>
    </xf>
    <xf numFmtId="3" fontId="16" fillId="13" borderId="5" xfId="0" applyNumberFormat="1" applyFont="1" applyFill="1" applyBorder="1" applyAlignment="1">
      <alignment horizontal="right"/>
    </xf>
    <xf numFmtId="0" fontId="16" fillId="13" borderId="5" xfId="0" applyFont="1" applyFill="1" applyBorder="1" applyAlignment="1">
      <alignment wrapText="1"/>
    </xf>
    <xf numFmtId="0" fontId="16" fillId="13" borderId="5" xfId="0" applyFont="1" applyFill="1" applyBorder="1" applyAlignment="1">
      <alignment horizontal="left"/>
    </xf>
    <xf numFmtId="0" fontId="16" fillId="18" borderId="5" xfId="0" applyFont="1" applyFill="1" applyBorder="1" applyAlignment="1">
      <alignment horizontal="center"/>
    </xf>
    <xf numFmtId="0" fontId="16" fillId="13" borderId="5" xfId="0" applyFont="1" applyFill="1" applyBorder="1" applyAlignment="1">
      <alignment horizontal="left" vertical="top" wrapText="1"/>
    </xf>
    <xf numFmtId="0" fontId="16" fillId="13" borderId="5" xfId="0" applyFont="1" applyFill="1" applyBorder="1" applyAlignment="1">
      <alignment horizontal="justify" vertical="center"/>
    </xf>
    <xf numFmtId="0" fontId="16" fillId="13" borderId="5" xfId="0" applyFont="1" applyFill="1" applyBorder="1" applyAlignment="1">
      <alignment horizontal="justify" vertical="center" wrapText="1"/>
    </xf>
    <xf numFmtId="0" fontId="16" fillId="13" borderId="5" xfId="0" applyFont="1" applyFill="1" applyBorder="1" applyAlignment="1">
      <alignment horizontal="left" wrapText="1"/>
    </xf>
    <xf numFmtId="0" fontId="16" fillId="18" borderId="5" xfId="0" applyFont="1" applyFill="1" applyBorder="1"/>
    <xf numFmtId="3" fontId="16" fillId="13" borderId="5" xfId="0" applyNumberFormat="1" applyFont="1" applyFill="1" applyBorder="1"/>
    <xf numFmtId="0" fontId="7" fillId="13" borderId="10" xfId="0" applyFont="1" applyFill="1" applyBorder="1" applyAlignment="1">
      <alignment horizontal="center"/>
    </xf>
    <xf numFmtId="0" fontId="7" fillId="13" borderId="8" xfId="0" applyFont="1" applyFill="1" applyBorder="1" applyAlignment="1">
      <alignment horizontal="left"/>
    </xf>
    <xf numFmtId="0" fontId="7" fillId="13" borderId="8" xfId="0" applyFont="1" applyFill="1" applyBorder="1" applyAlignment="1">
      <alignment horizontal="left" wrapText="1"/>
    </xf>
    <xf numFmtId="0" fontId="5" fillId="13" borderId="0" xfId="0" applyFont="1" applyFill="1"/>
    <xf numFmtId="0" fontId="5" fillId="13" borderId="5" xfId="5" applyFill="1" applyBorder="1" applyAlignment="1">
      <alignment horizontal="left" vertical="top" wrapText="1"/>
    </xf>
    <xf numFmtId="0" fontId="38" fillId="18" borderId="2" xfId="0" applyFont="1" applyFill="1" applyBorder="1"/>
    <xf numFmtId="0" fontId="5" fillId="13" borderId="10" xfId="0" applyFont="1" applyFill="1" applyBorder="1" applyAlignment="1">
      <alignment horizontal="center" vertical="center"/>
    </xf>
    <xf numFmtId="0" fontId="38" fillId="13" borderId="15" xfId="0" applyFont="1" applyFill="1" applyBorder="1" applyAlignment="1">
      <alignment horizontal="left"/>
    </xf>
    <xf numFmtId="0" fontId="38" fillId="13" borderId="19" xfId="0" applyFont="1" applyFill="1" applyBorder="1" applyAlignment="1">
      <alignment horizontal="right"/>
    </xf>
    <xf numFmtId="0" fontId="38" fillId="13" borderId="21" xfId="0" applyFont="1" applyFill="1" applyBorder="1" applyAlignment="1">
      <alignment horizontal="right"/>
    </xf>
    <xf numFmtId="0" fontId="16" fillId="13" borderId="5" xfId="5" applyFont="1" applyFill="1" applyBorder="1" applyAlignment="1">
      <alignment vertical="top"/>
    </xf>
    <xf numFmtId="0" fontId="16" fillId="13" borderId="4" xfId="0" applyFont="1" applyFill="1" applyBorder="1" applyAlignment="1">
      <alignment vertical="top"/>
    </xf>
    <xf numFmtId="0" fontId="38" fillId="13" borderId="4" xfId="0" applyFont="1" applyFill="1" applyBorder="1"/>
    <xf numFmtId="0" fontId="16" fillId="13" borderId="5" xfId="0" applyFont="1" applyFill="1" applyBorder="1" applyAlignment="1">
      <alignment horizontal="left" vertical="center" wrapText="1"/>
    </xf>
    <xf numFmtId="0" fontId="16" fillId="13" borderId="5" xfId="0" applyFont="1" applyFill="1" applyBorder="1" applyAlignment="1">
      <alignment horizontal="left" vertical="center"/>
    </xf>
    <xf numFmtId="0" fontId="16" fillId="13" borderId="4" xfId="0" applyFont="1" applyFill="1" applyBorder="1" applyAlignment="1">
      <alignment horizontal="left"/>
    </xf>
    <xf numFmtId="0" fontId="16" fillId="13" borderId="3" xfId="0" applyFont="1" applyFill="1" applyBorder="1"/>
    <xf numFmtId="0" fontId="5" fillId="0" borderId="0" xfId="0" applyFont="1"/>
    <xf numFmtId="0" fontId="5" fillId="13" borderId="5" xfId="5" applyFill="1" applyBorder="1" applyAlignment="1">
      <alignment horizontal="center"/>
    </xf>
    <xf numFmtId="0" fontId="5" fillId="13" borderId="5" xfId="5" applyFill="1" applyBorder="1"/>
    <xf numFmtId="0" fontId="7" fillId="13" borderId="3" xfId="0" applyFont="1" applyFill="1" applyBorder="1" applyAlignment="1">
      <alignment horizontal="center"/>
    </xf>
    <xf numFmtId="0" fontId="7" fillId="13" borderId="10" xfId="0" applyFont="1" applyFill="1" applyBorder="1" applyAlignment="1">
      <alignment horizontal="center" vertical="center"/>
    </xf>
    <xf numFmtId="0" fontId="7" fillId="13" borderId="8" xfId="0" applyFont="1" applyFill="1" applyBorder="1" applyAlignment="1">
      <alignment horizontal="center"/>
    </xf>
    <xf numFmtId="0" fontId="7" fillId="18" borderId="8" xfId="0" applyFont="1" applyFill="1" applyBorder="1" applyAlignment="1">
      <alignment horizontal="center"/>
    </xf>
    <xf numFmtId="14" fontId="5" fillId="13" borderId="5" xfId="5" applyNumberFormat="1" applyFill="1" applyBorder="1"/>
    <xf numFmtId="0" fontId="5" fillId="13" borderId="5" xfId="5" applyFill="1" applyBorder="1" applyAlignment="1">
      <alignment horizontal="left" vertical="center"/>
    </xf>
    <xf numFmtId="0" fontId="5" fillId="13" borderId="3" xfId="5" applyFill="1" applyBorder="1"/>
    <xf numFmtId="0" fontId="5" fillId="13" borderId="3" xfId="5" applyFill="1" applyBorder="1" applyAlignment="1">
      <alignment horizontal="center"/>
    </xf>
    <xf numFmtId="14" fontId="7" fillId="13" borderId="3" xfId="0" applyNumberFormat="1" applyFont="1" applyFill="1" applyBorder="1"/>
    <xf numFmtId="0" fontId="7" fillId="13" borderId="3" xfId="0" applyFont="1" applyFill="1" applyBorder="1" applyAlignment="1">
      <alignment horizontal="center" vertical="center"/>
    </xf>
    <xf numFmtId="0" fontId="7" fillId="13" borderId="8" xfId="0" applyFont="1" applyFill="1" applyBorder="1" applyAlignment="1">
      <alignment horizontal="center" vertical="center"/>
    </xf>
    <xf numFmtId="0" fontId="5" fillId="2" borderId="5" xfId="5" applyBorder="1" applyAlignment="1">
      <alignment horizontal="center" vertical="center"/>
    </xf>
    <xf numFmtId="0" fontId="5" fillId="13" borderId="5" xfId="5" applyFill="1" applyBorder="1" applyAlignment="1">
      <alignment horizontal="center" vertical="center"/>
    </xf>
    <xf numFmtId="0" fontId="5" fillId="13" borderId="5" xfId="5" applyFill="1" applyBorder="1" applyAlignment="1">
      <alignment wrapText="1"/>
    </xf>
    <xf numFmtId="16" fontId="5" fillId="13" borderId="5" xfId="5" applyNumberFormat="1" applyFill="1" applyBorder="1"/>
    <xf numFmtId="0" fontId="16" fillId="19" borderId="5" xfId="0" applyFont="1" applyFill="1" applyBorder="1" applyAlignment="1">
      <alignment horizontal="center"/>
    </xf>
    <xf numFmtId="0" fontId="16" fillId="19" borderId="5" xfId="0" applyFont="1" applyFill="1" applyBorder="1"/>
    <xf numFmtId="0" fontId="16" fillId="19" borderId="5" xfId="0" applyFont="1" applyFill="1" applyBorder="1" applyAlignment="1">
      <alignment vertical="center"/>
    </xf>
    <xf numFmtId="0" fontId="16" fillId="19" borderId="5" xfId="0" applyFont="1" applyFill="1" applyBorder="1" applyAlignment="1">
      <alignment horizontal="right"/>
    </xf>
    <xf numFmtId="0" fontId="16" fillId="19" borderId="5" xfId="0" applyFont="1" applyFill="1" applyBorder="1" applyAlignment="1">
      <alignment horizontal="center" vertical="center"/>
    </xf>
    <xf numFmtId="0" fontId="16" fillId="19" borderId="5" xfId="0" applyFont="1" applyFill="1" applyBorder="1" applyAlignment="1">
      <alignment horizontal="left"/>
    </xf>
    <xf numFmtId="0" fontId="16" fillId="18" borderId="4" xfId="0" applyFont="1" applyFill="1" applyBorder="1"/>
    <xf numFmtId="0" fontId="16" fillId="19" borderId="4" xfId="0" applyFont="1" applyFill="1" applyBorder="1"/>
    <xf numFmtId="0" fontId="16" fillId="13" borderId="4" xfId="0" applyFont="1" applyFill="1" applyBorder="1"/>
    <xf numFmtId="0" fontId="16" fillId="21" borderId="4" xfId="0" applyFont="1" applyFill="1" applyBorder="1"/>
    <xf numFmtId="0" fontId="16" fillId="13" borderId="4" xfId="0" applyFont="1" applyFill="1" applyBorder="1" applyAlignment="1">
      <alignment horizontal="right" vertical="top"/>
    </xf>
    <xf numFmtId="0" fontId="16" fillId="13" borderId="4" xfId="0" applyFont="1" applyFill="1" applyBorder="1" applyAlignment="1">
      <alignment horizontal="right"/>
    </xf>
    <xf numFmtId="0" fontId="38" fillId="13" borderId="2" xfId="0" applyFont="1" applyFill="1" applyBorder="1"/>
    <xf numFmtId="0" fontId="7" fillId="19" borderId="10" xfId="0" applyFont="1" applyFill="1" applyBorder="1" applyAlignment="1">
      <alignment horizontal="center"/>
    </xf>
    <xf numFmtId="0" fontId="7" fillId="21" borderId="3" xfId="0" applyFont="1" applyFill="1" applyBorder="1"/>
    <xf numFmtId="0" fontId="7" fillId="21" borderId="10" xfId="0" applyFont="1" applyFill="1" applyBorder="1"/>
    <xf numFmtId="0" fontId="7" fillId="21" borderId="8" xfId="0" applyFont="1" applyFill="1" applyBorder="1"/>
    <xf numFmtId="0" fontId="7" fillId="21" borderId="8" xfId="0" applyFont="1" applyFill="1" applyBorder="1" applyAlignment="1">
      <alignment horizontal="right"/>
    </xf>
    <xf numFmtId="0" fontId="7" fillId="21" borderId="15" xfId="0" applyFont="1" applyFill="1" applyBorder="1"/>
    <xf numFmtId="0" fontId="7" fillId="21" borderId="8" xfId="0" applyFont="1" applyFill="1" applyBorder="1" applyAlignment="1">
      <alignment wrapText="1"/>
    </xf>
    <xf numFmtId="0" fontId="0" fillId="19" borderId="0" xfId="0" applyFill="1" applyAlignment="1">
      <alignment horizontal="center"/>
    </xf>
    <xf numFmtId="165" fontId="5" fillId="13" borderId="5" xfId="6" applyNumberFormat="1" applyFont="1" applyFill="1" applyBorder="1" applyAlignment="1">
      <alignment vertical="top"/>
    </xf>
    <xf numFmtId="165" fontId="43" fillId="13" borderId="5" xfId="6" applyNumberFormat="1" applyFont="1" applyFill="1" applyBorder="1" applyAlignment="1">
      <alignment vertical="top"/>
    </xf>
    <xf numFmtId="165" fontId="34" fillId="13" borderId="5" xfId="6" applyNumberFormat="1" applyFont="1" applyFill="1" applyBorder="1" applyAlignment="1">
      <alignment vertical="top"/>
    </xf>
    <xf numFmtId="0" fontId="16" fillId="13" borderId="4" xfId="0" applyFont="1" applyFill="1" applyBorder="1" applyAlignment="1">
      <alignment vertical="top" wrapText="1"/>
    </xf>
    <xf numFmtId="0" fontId="16" fillId="18" borderId="4" xfId="0" applyFont="1" applyFill="1" applyBorder="1" applyAlignment="1">
      <alignment wrapText="1"/>
    </xf>
    <xf numFmtId="0" fontId="16" fillId="19" borderId="4" xfId="0" applyFont="1" applyFill="1" applyBorder="1" applyAlignment="1">
      <alignment wrapText="1"/>
    </xf>
    <xf numFmtId="0" fontId="16" fillId="18" borderId="5" xfId="0" applyFont="1" applyFill="1" applyBorder="1" applyAlignment="1">
      <alignment vertical="top" wrapText="1"/>
    </xf>
    <xf numFmtId="0" fontId="0" fillId="22" borderId="0" xfId="0" applyFill="1"/>
    <xf numFmtId="0" fontId="16" fillId="22" borderId="5" xfId="0" applyFont="1" applyFill="1" applyBorder="1"/>
    <xf numFmtId="0" fontId="16" fillId="22" borderId="0" xfId="0" applyFont="1" applyFill="1"/>
    <xf numFmtId="0" fontId="16" fillId="22" borderId="3" xfId="0" applyFont="1" applyFill="1" applyBorder="1"/>
    <xf numFmtId="0" fontId="0" fillId="10" borderId="0" xfId="0" applyFill="1"/>
    <xf numFmtId="0" fontId="16" fillId="10" borderId="0" xfId="0" applyFont="1" applyFill="1"/>
    <xf numFmtId="0" fontId="16" fillId="10" borderId="3" xfId="0" applyFont="1" applyFill="1" applyBorder="1"/>
    <xf numFmtId="0" fontId="16" fillId="10" borderId="5" xfId="0" applyFont="1" applyFill="1" applyBorder="1"/>
    <xf numFmtId="0" fontId="5" fillId="10" borderId="0" xfId="0" applyFont="1" applyFill="1"/>
    <xf numFmtId="0" fontId="5" fillId="10" borderId="3" xfId="0" applyFont="1" applyFill="1" applyBorder="1"/>
    <xf numFmtId="0" fontId="5" fillId="10" borderId="5" xfId="0" applyFont="1" applyFill="1" applyBorder="1"/>
    <xf numFmtId="0" fontId="50" fillId="21" borderId="15" xfId="0" applyFont="1" applyFill="1" applyBorder="1"/>
    <xf numFmtId="0" fontId="50" fillId="21" borderId="15" xfId="0" applyFont="1" applyFill="1" applyBorder="1" applyAlignment="1">
      <alignment wrapText="1"/>
    </xf>
    <xf numFmtId="0" fontId="38" fillId="13" borderId="15" xfId="0" applyFont="1" applyFill="1" applyBorder="1" applyAlignment="1">
      <alignment horizontal="left" wrapText="1"/>
    </xf>
    <xf numFmtId="0" fontId="16" fillId="13" borderId="4" xfId="0" applyFont="1" applyFill="1" applyBorder="1" applyAlignment="1">
      <alignment wrapText="1"/>
    </xf>
    <xf numFmtId="0" fontId="38" fillId="13" borderId="15" xfId="0" applyFont="1" applyFill="1" applyBorder="1" applyAlignment="1">
      <alignment wrapText="1"/>
    </xf>
    <xf numFmtId="0" fontId="16" fillId="21" borderId="4" xfId="0" applyFont="1" applyFill="1" applyBorder="1" applyAlignment="1">
      <alignment wrapText="1"/>
    </xf>
    <xf numFmtId="0" fontId="7" fillId="13" borderId="15" xfId="0" applyFont="1" applyFill="1" applyBorder="1" applyAlignment="1">
      <alignment horizontal="left" vertical="top" wrapText="1"/>
    </xf>
    <xf numFmtId="0" fontId="38" fillId="13" borderId="5" xfId="0" applyFont="1" applyFill="1" applyBorder="1" applyAlignment="1">
      <alignment horizontal="center"/>
    </xf>
    <xf numFmtId="3" fontId="38" fillId="13" borderId="3" xfId="0" applyNumberFormat="1" applyFont="1" applyFill="1" applyBorder="1" applyAlignment="1">
      <alignment horizontal="right"/>
    </xf>
    <xf numFmtId="0" fontId="38" fillId="13" borderId="10" xfId="0" applyFont="1" applyFill="1" applyBorder="1" applyAlignment="1">
      <alignment horizontal="center"/>
    </xf>
    <xf numFmtId="0" fontId="38" fillId="13" borderId="8" xfId="0" applyFont="1" applyFill="1" applyBorder="1" applyAlignment="1">
      <alignment wrapText="1"/>
    </xf>
    <xf numFmtId="0" fontId="38" fillId="13" borderId="15" xfId="0" applyFont="1" applyFill="1" applyBorder="1"/>
    <xf numFmtId="0" fontId="7" fillId="13" borderId="3" xfId="0" applyFont="1" applyFill="1" applyBorder="1" applyAlignment="1">
      <alignment horizontal="right"/>
    </xf>
    <xf numFmtId="0" fontId="7" fillId="13" borderId="3" xfId="0" applyFont="1" applyFill="1" applyBorder="1" applyAlignment="1">
      <alignment horizontal="left"/>
    </xf>
    <xf numFmtId="0" fontId="7" fillId="13" borderId="3" xfId="0" applyFont="1" applyFill="1" applyBorder="1" applyAlignment="1">
      <alignment wrapText="1"/>
    </xf>
    <xf numFmtId="0" fontId="7" fillId="13" borderId="2" xfId="0" applyFont="1" applyFill="1" applyBorder="1"/>
    <xf numFmtId="0" fontId="7" fillId="13" borderId="2" xfId="0" applyFont="1" applyFill="1" applyBorder="1" applyAlignment="1">
      <alignment horizontal="right"/>
    </xf>
    <xf numFmtId="0" fontId="7" fillId="13" borderId="8" xfId="0" applyFont="1" applyFill="1" applyBorder="1" applyAlignment="1">
      <alignment wrapText="1"/>
    </xf>
    <xf numFmtId="0" fontId="38" fillId="13" borderId="12" xfId="0" applyFont="1" applyFill="1" applyBorder="1" applyAlignment="1">
      <alignment horizontal="center"/>
    </xf>
    <xf numFmtId="0" fontId="38" fillId="13" borderId="11" xfId="0" applyFont="1" applyFill="1" applyBorder="1"/>
    <xf numFmtId="0" fontId="38" fillId="13" borderId="11" xfId="0" applyFont="1" applyFill="1" applyBorder="1" applyAlignment="1">
      <alignment horizontal="right"/>
    </xf>
    <xf numFmtId="0" fontId="7" fillId="13" borderId="11" xfId="0" applyFont="1" applyFill="1" applyBorder="1" applyAlignment="1">
      <alignment horizontal="right"/>
    </xf>
    <xf numFmtId="0" fontId="38" fillId="13" borderId="11" xfId="0" applyFont="1" applyFill="1" applyBorder="1" applyAlignment="1">
      <alignment wrapText="1"/>
    </xf>
    <xf numFmtId="0" fontId="38" fillId="13" borderId="0" xfId="0" applyFont="1" applyFill="1"/>
    <xf numFmtId="0" fontId="49" fillId="13" borderId="5" xfId="0" applyFont="1" applyFill="1" applyBorder="1" applyAlignment="1">
      <alignment horizontal="left"/>
    </xf>
    <xf numFmtId="0" fontId="49" fillId="13" borderId="5" xfId="0" applyFont="1" applyFill="1" applyBorder="1" applyAlignment="1">
      <alignment horizontal="right"/>
    </xf>
    <xf numFmtId="0" fontId="38" fillId="13" borderId="5" xfId="0" applyFont="1" applyFill="1" applyBorder="1" applyAlignment="1">
      <alignment horizontal="left" wrapText="1"/>
    </xf>
    <xf numFmtId="3" fontId="5" fillId="13" borderId="5" xfId="1" applyNumberFormat="1" applyFont="1" applyFill="1" applyBorder="1" applyAlignment="1">
      <alignment vertical="top"/>
    </xf>
    <xf numFmtId="3" fontId="5" fillId="13" borderId="5" xfId="1" applyNumberFormat="1" applyFont="1" applyFill="1" applyBorder="1" applyAlignment="1">
      <alignment horizontal="right" vertical="top"/>
    </xf>
    <xf numFmtId="0" fontId="5" fillId="13" borderId="5" xfId="5" applyFill="1" applyBorder="1" applyAlignment="1">
      <alignment horizontal="right"/>
    </xf>
    <xf numFmtId="0" fontId="5" fillId="13" borderId="5" xfId="5" applyFill="1" applyBorder="1" applyAlignment="1">
      <alignment horizontal="right" vertical="top"/>
    </xf>
    <xf numFmtId="0" fontId="5" fillId="13" borderId="4" xfId="5" applyFill="1" applyBorder="1" applyAlignment="1">
      <alignment horizontal="right" vertical="top"/>
    </xf>
    <xf numFmtId="0" fontId="5" fillId="13" borderId="5" xfId="0" applyFont="1" applyFill="1" applyBorder="1" applyAlignment="1">
      <alignment horizontal="center" vertical="center"/>
    </xf>
    <xf numFmtId="0" fontId="5" fillId="13" borderId="5" xfId="1" applyFont="1" applyFill="1" applyBorder="1" applyAlignment="1">
      <alignment vertical="top"/>
    </xf>
    <xf numFmtId="0" fontId="5" fillId="13" borderId="5" xfId="1" applyFont="1" applyFill="1" applyBorder="1" applyAlignment="1">
      <alignment horizontal="right" vertical="top"/>
    </xf>
    <xf numFmtId="0" fontId="5" fillId="13" borderId="5" xfId="0" applyFont="1" applyFill="1" applyBorder="1"/>
    <xf numFmtId="0" fontId="5" fillId="13" borderId="5" xfId="0" applyFont="1" applyFill="1" applyBorder="1" applyAlignment="1">
      <alignment horizontal="right"/>
    </xf>
    <xf numFmtId="0" fontId="5" fillId="13" borderId="5" xfId="0" applyFont="1" applyFill="1" applyBorder="1" applyAlignment="1">
      <alignment wrapText="1"/>
    </xf>
    <xf numFmtId="0" fontId="5" fillId="13" borderId="4" xfId="0" applyFont="1" applyFill="1" applyBorder="1"/>
    <xf numFmtId="0" fontId="16" fillId="13" borderId="6" xfId="0" applyFont="1" applyFill="1" applyBorder="1"/>
    <xf numFmtId="0" fontId="37" fillId="13" borderId="29" xfId="0" applyFont="1" applyFill="1" applyBorder="1"/>
    <xf numFmtId="0" fontId="38" fillId="18" borderId="3" xfId="0" applyFont="1" applyFill="1" applyBorder="1" applyAlignment="1">
      <alignment wrapText="1"/>
    </xf>
    <xf numFmtId="0" fontId="38" fillId="18" borderId="10" xfId="0" applyFont="1" applyFill="1" applyBorder="1"/>
    <xf numFmtId="0" fontId="38" fillId="18" borderId="8" xfId="0" applyFont="1" applyFill="1" applyBorder="1"/>
    <xf numFmtId="0" fontId="38" fillId="18" borderId="8" xfId="0" applyFont="1" applyFill="1" applyBorder="1" applyAlignment="1">
      <alignment horizontal="right"/>
    </xf>
    <xf numFmtId="0" fontId="7" fillId="0" borderId="0" xfId="0" applyFont="1"/>
    <xf numFmtId="0" fontId="38" fillId="0" borderId="0" xfId="0" applyFont="1"/>
    <xf numFmtId="0" fontId="9" fillId="0" borderId="0" xfId="0" applyFont="1"/>
    <xf numFmtId="0" fontId="8" fillId="0" borderId="0" xfId="0" applyFont="1"/>
    <xf numFmtId="0" fontId="5" fillId="13" borderId="5" xfId="0" applyFont="1" applyFill="1" applyBorder="1" applyAlignment="1">
      <alignment horizontal="left"/>
    </xf>
    <xf numFmtId="0" fontId="5" fillId="13" borderId="5" xfId="0" applyFont="1" applyFill="1" applyBorder="1" applyAlignment="1">
      <alignment horizontal="left" vertical="center"/>
    </xf>
    <xf numFmtId="0" fontId="5" fillId="13" borderId="4" xfId="0" applyFont="1" applyFill="1" applyBorder="1" applyAlignment="1">
      <alignment horizontal="left"/>
    </xf>
    <xf numFmtId="0" fontId="5" fillId="13" borderId="5" xfId="0" applyFont="1" applyFill="1" applyBorder="1" applyAlignment="1">
      <alignment vertical="top"/>
    </xf>
    <xf numFmtId="0" fontId="5" fillId="13" borderId="2" xfId="5" applyFill="1" applyBorder="1" applyAlignment="1">
      <alignment vertical="top"/>
    </xf>
    <xf numFmtId="3" fontId="5" fillId="13" borderId="5" xfId="5" applyNumberFormat="1" applyFill="1" applyBorder="1" applyAlignment="1">
      <alignment horizontal="right" vertical="top"/>
    </xf>
    <xf numFmtId="0" fontId="5" fillId="13" borderId="5" xfId="0" applyFont="1" applyFill="1" applyBorder="1" applyAlignment="1">
      <alignment vertical="center"/>
    </xf>
    <xf numFmtId="0" fontId="5" fillId="13" borderId="3" xfId="5" applyFill="1" applyBorder="1" applyAlignment="1">
      <alignment vertical="top"/>
    </xf>
    <xf numFmtId="3" fontId="5" fillId="13" borderId="3" xfId="5" applyNumberFormat="1" applyFill="1" applyBorder="1" applyAlignment="1">
      <alignment horizontal="right" vertical="top"/>
    </xf>
    <xf numFmtId="0" fontId="5" fillId="13" borderId="3" xfId="5" applyFill="1" applyBorder="1" applyAlignment="1">
      <alignment horizontal="right" vertical="top"/>
    </xf>
    <xf numFmtId="0" fontId="5" fillId="13" borderId="3" xfId="0" applyFont="1" applyFill="1" applyBorder="1" applyAlignment="1">
      <alignment vertical="top"/>
    </xf>
    <xf numFmtId="4" fontId="5" fillId="13" borderId="5" xfId="5" applyNumberFormat="1" applyFill="1" applyBorder="1" applyAlignment="1">
      <alignment horizontal="right" vertical="top"/>
    </xf>
    <xf numFmtId="0" fontId="5" fillId="13" borderId="5" xfId="0" applyFont="1" applyFill="1" applyBorder="1" applyAlignment="1">
      <alignment horizontal="justify" vertical="center"/>
    </xf>
    <xf numFmtId="0" fontId="5" fillId="13" borderId="5" xfId="39" applyNumberFormat="1" applyFont="1" applyFill="1" applyBorder="1" applyAlignment="1">
      <alignment vertical="top"/>
    </xf>
    <xf numFmtId="0" fontId="5" fillId="13" borderId="1" xfId="0" applyFont="1" applyFill="1" applyBorder="1" applyAlignment="1">
      <alignment vertical="top"/>
    </xf>
    <xf numFmtId="0" fontId="5" fillId="13" borderId="4" xfId="5" applyFill="1" applyBorder="1" applyAlignment="1">
      <alignment vertical="top"/>
    </xf>
    <xf numFmtId="0" fontId="5" fillId="13" borderId="3" xfId="0" applyFont="1" applyFill="1" applyBorder="1"/>
    <xf numFmtId="0" fontId="7" fillId="13" borderId="10" xfId="0" applyFont="1" applyFill="1" applyBorder="1"/>
    <xf numFmtId="0" fontId="39" fillId="21" borderId="0" xfId="0" applyFont="1" applyFill="1"/>
    <xf numFmtId="0" fontId="5" fillId="18" borderId="8" xfId="0" applyFont="1" applyFill="1" applyBorder="1"/>
    <xf numFmtId="0" fontId="5" fillId="18" borderId="8" xfId="0" applyFont="1" applyFill="1" applyBorder="1" applyAlignment="1">
      <alignment wrapText="1"/>
    </xf>
    <xf numFmtId="0" fontId="5" fillId="0" borderId="15" xfId="0" applyFont="1" applyBorder="1"/>
    <xf numFmtId="0" fontId="7" fillId="18" borderId="9" xfId="0" applyFont="1" applyFill="1" applyBorder="1"/>
    <xf numFmtId="9" fontId="5" fillId="2" borderId="11" xfId="4" applyFont="1" applyFill="1" applyBorder="1" applyAlignment="1">
      <alignment vertical="top"/>
    </xf>
    <xf numFmtId="9" fontId="5" fillId="2" borderId="12" xfId="4" applyFont="1" applyFill="1" applyBorder="1" applyAlignment="1">
      <alignment vertical="top"/>
    </xf>
    <xf numFmtId="14" fontId="16" fillId="2" borderId="5" xfId="39" applyNumberFormat="1" applyFont="1" applyFill="1" applyBorder="1" applyAlignment="1">
      <alignment horizontal="right" vertical="top"/>
    </xf>
    <xf numFmtId="165" fontId="5" fillId="13" borderId="9" xfId="3" applyNumberFormat="1" applyFont="1" applyFill="1" applyBorder="1" applyAlignment="1">
      <alignment vertical="top"/>
    </xf>
    <xf numFmtId="165" fontId="43" fillId="13" borderId="9" xfId="3" applyNumberFormat="1" applyFont="1" applyFill="1" applyBorder="1" applyAlignment="1">
      <alignment vertical="top"/>
    </xf>
    <xf numFmtId="165" fontId="5" fillId="2" borderId="5" xfId="5" applyNumberFormat="1" applyBorder="1" applyAlignment="1">
      <alignment vertical="top"/>
    </xf>
    <xf numFmtId="0" fontId="5" fillId="13" borderId="9" xfId="0" applyFont="1" applyFill="1" applyBorder="1"/>
    <xf numFmtId="0" fontId="5" fillId="13" borderId="21" xfId="0" applyFont="1" applyFill="1" applyBorder="1"/>
    <xf numFmtId="0" fontId="7" fillId="18" borderId="21" xfId="0" applyFont="1" applyFill="1" applyBorder="1"/>
    <xf numFmtId="14" fontId="7" fillId="18" borderId="21" xfId="0" applyNumberFormat="1" applyFont="1" applyFill="1" applyBorder="1"/>
    <xf numFmtId="165" fontId="43" fillId="13" borderId="21" xfId="3" applyNumberFormat="1" applyFont="1" applyFill="1" applyBorder="1" applyAlignment="1">
      <alignment vertical="top"/>
    </xf>
    <xf numFmtId="168" fontId="7" fillId="18" borderId="21" xfId="0" applyNumberFormat="1" applyFont="1" applyFill="1" applyBorder="1"/>
    <xf numFmtId="14" fontId="7" fillId="18" borderId="13" xfId="0" applyNumberFormat="1" applyFont="1" applyFill="1" applyBorder="1"/>
    <xf numFmtId="0" fontId="7" fillId="18" borderId="13" xfId="0" applyFont="1" applyFill="1" applyBorder="1"/>
    <xf numFmtId="168" fontId="7" fillId="18" borderId="13" xfId="0" applyNumberFormat="1" applyFont="1" applyFill="1" applyBorder="1"/>
    <xf numFmtId="168" fontId="7" fillId="13" borderId="13" xfId="0" applyNumberFormat="1" applyFont="1" applyFill="1" applyBorder="1"/>
    <xf numFmtId="0" fontId="5" fillId="2" borderId="10" xfId="5" applyBorder="1" applyAlignment="1">
      <alignment horizontal="left" vertical="top"/>
    </xf>
    <xf numFmtId="9" fontId="5" fillId="2" borderId="5" xfId="5" applyNumberFormat="1" applyBorder="1" applyAlignment="1">
      <alignment vertical="top"/>
    </xf>
    <xf numFmtId="168" fontId="5" fillId="3" borderId="5" xfId="3" applyNumberFormat="1" applyFont="1" applyBorder="1" applyAlignment="1"/>
    <xf numFmtId="0" fontId="5" fillId="13" borderId="10" xfId="5" applyFill="1" applyBorder="1" applyAlignment="1">
      <alignment horizontal="left" vertical="top"/>
    </xf>
    <xf numFmtId="9" fontId="5" fillId="13" borderId="5" xfId="5" applyNumberFormat="1" applyFill="1" applyBorder="1" applyAlignment="1">
      <alignment vertical="top"/>
    </xf>
    <xf numFmtId="9" fontId="7" fillId="13" borderId="8" xfId="0" applyNumberFormat="1" applyFont="1" applyFill="1" applyBorder="1"/>
    <xf numFmtId="9" fontId="7" fillId="13" borderId="3" xfId="0" applyNumberFormat="1" applyFont="1" applyFill="1" applyBorder="1"/>
    <xf numFmtId="0" fontId="5" fillId="2" borderId="12" xfId="5" applyBorder="1" applyAlignment="1">
      <alignment horizontal="left" vertical="top"/>
    </xf>
    <xf numFmtId="0" fontId="5" fillId="2" borderId="21" xfId="5" applyBorder="1" applyAlignment="1">
      <alignment horizontal="left" vertical="top"/>
    </xf>
    <xf numFmtId="0" fontId="7" fillId="13" borderId="21" xfId="0" applyFont="1" applyFill="1" applyBorder="1"/>
    <xf numFmtId="0" fontId="5" fillId="18" borderId="21" xfId="0" applyFont="1" applyFill="1" applyBorder="1"/>
    <xf numFmtId="9" fontId="5" fillId="18" borderId="8" xfId="0" applyNumberFormat="1" applyFont="1" applyFill="1" applyBorder="1"/>
    <xf numFmtId="0" fontId="5" fillId="18" borderId="3" xfId="0" applyFont="1" applyFill="1" applyBorder="1"/>
    <xf numFmtId="9" fontId="5" fillId="18" borderId="3" xfId="0" applyNumberFormat="1" applyFont="1" applyFill="1" applyBorder="1"/>
    <xf numFmtId="9" fontId="5" fillId="18" borderId="22" xfId="0" applyNumberFormat="1" applyFont="1" applyFill="1" applyBorder="1" applyAlignment="1">
      <alignment vertical="top"/>
    </xf>
    <xf numFmtId="9" fontId="5" fillId="18" borderId="21" xfId="0" applyNumberFormat="1" applyFont="1" applyFill="1" applyBorder="1" applyAlignment="1">
      <alignment vertical="top"/>
    </xf>
    <xf numFmtId="0" fontId="5" fillId="18" borderId="21" xfId="0" applyFont="1" applyFill="1" applyBorder="1" applyAlignment="1">
      <alignment wrapText="1"/>
    </xf>
    <xf numFmtId="0" fontId="5" fillId="2" borderId="8" xfId="5" applyBorder="1" applyAlignment="1">
      <alignment horizontal="left" vertical="top"/>
    </xf>
    <xf numFmtId="0" fontId="7" fillId="13" borderId="21" xfId="0" applyFont="1" applyFill="1" applyBorder="1" applyAlignment="1">
      <alignment wrapText="1"/>
    </xf>
    <xf numFmtId="9" fontId="5" fillId="13" borderId="8" xfId="4" applyFont="1" applyFill="1" applyBorder="1" applyAlignment="1">
      <alignment vertical="top"/>
    </xf>
    <xf numFmtId="0" fontId="5" fillId="2" borderId="23" xfId="5" applyBorder="1" applyAlignment="1">
      <alignment horizontal="left" vertical="top"/>
    </xf>
    <xf numFmtId="9" fontId="5" fillId="2" borderId="9" xfId="5" applyNumberFormat="1" applyBorder="1" applyAlignment="1">
      <alignment vertical="top"/>
    </xf>
    <xf numFmtId="9" fontId="5" fillId="2" borderId="21" xfId="5" applyNumberFormat="1" applyBorder="1" applyAlignment="1">
      <alignment vertical="top"/>
    </xf>
    <xf numFmtId="0" fontId="38" fillId="13" borderId="21" xfId="0" applyFont="1" applyFill="1" applyBorder="1" applyAlignment="1">
      <alignment wrapText="1"/>
    </xf>
    <xf numFmtId="9" fontId="38" fillId="13" borderId="8" xfId="0" applyNumberFormat="1" applyFont="1" applyFill="1" applyBorder="1"/>
    <xf numFmtId="9" fontId="7" fillId="18" borderId="3" xfId="0" applyNumberFormat="1" applyFont="1" applyFill="1" applyBorder="1"/>
    <xf numFmtId="9" fontId="7" fillId="18" borderId="8" xfId="0" applyNumberFormat="1" applyFont="1" applyFill="1" applyBorder="1"/>
    <xf numFmtId="9" fontId="5" fillId="13" borderId="3" xfId="4" applyFont="1" applyFill="1" applyBorder="1"/>
    <xf numFmtId="9" fontId="5" fillId="13" borderId="5" xfId="4" applyFont="1" applyFill="1" applyBorder="1"/>
    <xf numFmtId="9" fontId="5" fillId="13" borderId="5" xfId="5" applyNumberFormat="1" applyFill="1" applyBorder="1"/>
    <xf numFmtId="9" fontId="5" fillId="13" borderId="10" xfId="4" applyFont="1" applyFill="1" applyBorder="1" applyAlignment="1"/>
    <xf numFmtId="9" fontId="7" fillId="13" borderId="11" xfId="0" applyNumberFormat="1" applyFont="1" applyFill="1" applyBorder="1"/>
    <xf numFmtId="9" fontId="7" fillId="13" borderId="15" xfId="0" applyNumberFormat="1" applyFont="1" applyFill="1" applyBorder="1"/>
    <xf numFmtId="9" fontId="7" fillId="13" borderId="3" xfId="0" applyNumberFormat="1" applyFont="1" applyFill="1" applyBorder="1" applyAlignment="1">
      <alignment wrapText="1"/>
    </xf>
    <xf numFmtId="9" fontId="7" fillId="13" borderId="8" xfId="0" applyNumberFormat="1" applyFont="1" applyFill="1" applyBorder="1" applyAlignment="1">
      <alignment wrapText="1"/>
    </xf>
    <xf numFmtId="167" fontId="0" fillId="0" borderId="0" xfId="0" applyNumberFormat="1"/>
    <xf numFmtId="0" fontId="5" fillId="0" borderId="5" xfId="1" applyFont="1" applyBorder="1" applyAlignment="1">
      <alignment vertical="top"/>
    </xf>
    <xf numFmtId="0" fontId="16" fillId="0" borderId="5" xfId="0" applyFont="1" applyBorder="1"/>
    <xf numFmtId="0" fontId="5" fillId="0" borderId="5" xfId="0" applyFont="1" applyBorder="1"/>
    <xf numFmtId="0" fontId="7" fillId="0" borderId="5" xfId="0" applyFont="1" applyBorder="1"/>
    <xf numFmtId="0" fontId="7" fillId="0" borderId="3" xfId="0" applyFont="1" applyBorder="1"/>
    <xf numFmtId="0" fontId="50" fillId="0" borderId="3" xfId="0" applyFont="1" applyBorder="1"/>
    <xf numFmtId="0" fontId="7" fillId="0" borderId="10" xfId="0" applyFont="1" applyBorder="1"/>
    <xf numFmtId="0" fontId="7" fillId="0" borderId="8" xfId="0" applyFont="1" applyBorder="1"/>
    <xf numFmtId="0" fontId="7" fillId="0" borderId="3" xfId="0" applyFont="1" applyBorder="1" applyAlignment="1">
      <alignment wrapText="1"/>
    </xf>
    <xf numFmtId="0" fontId="5" fillId="0" borderId="3" xfId="0" applyFont="1" applyBorder="1"/>
    <xf numFmtId="0" fontId="5" fillId="0" borderId="3" xfId="0" applyFont="1" applyBorder="1" applyAlignment="1">
      <alignment wrapText="1"/>
    </xf>
    <xf numFmtId="0" fontId="38" fillId="0" borderId="3" xfId="0" applyFont="1" applyBorder="1"/>
    <xf numFmtId="0" fontId="5" fillId="0" borderId="9" xfId="0" applyFont="1" applyBorder="1"/>
    <xf numFmtId="0" fontId="16" fillId="0" borderId="9" xfId="0" applyFont="1" applyBorder="1"/>
    <xf numFmtId="0" fontId="38" fillId="0" borderId="19" xfId="0" applyFont="1" applyBorder="1"/>
    <xf numFmtId="0" fontId="38" fillId="0" borderId="20" xfId="0" applyFont="1" applyBorder="1"/>
    <xf numFmtId="0" fontId="7" fillId="0" borderId="19" xfId="0" applyFont="1" applyBorder="1"/>
    <xf numFmtId="0" fontId="7" fillId="0" borderId="20" xfId="0" applyFont="1" applyBorder="1"/>
    <xf numFmtId="0" fontId="7" fillId="0" borderId="23" xfId="0" applyFont="1" applyBorder="1"/>
    <xf numFmtId="0" fontId="7" fillId="0" borderId="24" xfId="0" applyFont="1" applyBorder="1"/>
    <xf numFmtId="0" fontId="5" fillId="0" borderId="5" xfId="1" applyFont="1" applyBorder="1" applyAlignment="1">
      <alignment horizontal="left" vertical="top"/>
    </xf>
    <xf numFmtId="0" fontId="7" fillId="0" borderId="5" xfId="0" applyFont="1" applyBorder="1" applyAlignment="1">
      <alignment wrapText="1"/>
    </xf>
    <xf numFmtId="0" fontId="7" fillId="0" borderId="10" xfId="0" applyFont="1" applyBorder="1" applyAlignment="1">
      <alignment wrapText="1"/>
    </xf>
    <xf numFmtId="0" fontId="7" fillId="0" borderId="8" xfId="0" applyFont="1" applyBorder="1" applyAlignment="1">
      <alignment wrapText="1"/>
    </xf>
    <xf numFmtId="0" fontId="33" fillId="0" borderId="7" xfId="5" applyFont="1" applyFill="1" applyBorder="1" applyAlignment="1">
      <alignment wrapText="1"/>
    </xf>
    <xf numFmtId="0" fontId="33" fillId="0" borderId="0" xfId="5" applyFont="1" applyFill="1" applyBorder="1" applyAlignment="1">
      <alignment wrapText="1"/>
    </xf>
    <xf numFmtId="14" fontId="5" fillId="2" borderId="5" xfId="5" applyNumberFormat="1" applyBorder="1" applyAlignment="1">
      <alignment vertical="top"/>
    </xf>
    <xf numFmtId="0" fontId="5" fillId="2" borderId="5" xfId="5" applyNumberFormat="1" applyBorder="1" applyAlignment="1">
      <alignment horizontal="left" vertical="top"/>
    </xf>
    <xf numFmtId="168" fontId="5" fillId="2" borderId="5" xfId="5" applyNumberFormat="1" applyBorder="1" applyAlignment="1"/>
    <xf numFmtId="0" fontId="5" fillId="2" borderId="5" xfId="5" applyBorder="1" applyAlignment="1"/>
    <xf numFmtId="0" fontId="5" fillId="2" borderId="5" xfId="5" applyNumberFormat="1" applyBorder="1" applyAlignment="1">
      <alignment horizontal="right"/>
    </xf>
    <xf numFmtId="2" fontId="5" fillId="2" borderId="5" xfId="5" applyNumberFormat="1" applyBorder="1" applyAlignment="1">
      <alignment vertical="top"/>
    </xf>
    <xf numFmtId="0" fontId="5" fillId="2" borderId="5" xfId="5" applyBorder="1" applyAlignment="1">
      <alignment horizontal="left" vertical="top"/>
    </xf>
    <xf numFmtId="14" fontId="5" fillId="13" borderId="5" xfId="5" applyNumberFormat="1" applyFill="1" applyBorder="1" applyAlignment="1">
      <alignment horizontal="right"/>
    </xf>
    <xf numFmtId="0" fontId="5" fillId="13" borderId="5" xfId="5" applyNumberFormat="1" applyFill="1" applyBorder="1" applyAlignment="1">
      <alignment horizontal="left" vertical="top"/>
    </xf>
    <xf numFmtId="168" fontId="5" fillId="13" borderId="5" xfId="5" applyNumberFormat="1" applyFill="1" applyBorder="1" applyAlignment="1"/>
    <xf numFmtId="0" fontId="5" fillId="13" borderId="5" xfId="5" applyNumberFormat="1" applyFill="1" applyBorder="1" applyAlignment="1">
      <alignment horizontal="right"/>
    </xf>
    <xf numFmtId="2" fontId="5" fillId="13" borderId="5" xfId="5" applyNumberFormat="1" applyFill="1" applyBorder="1" applyAlignment="1">
      <alignment vertical="top"/>
    </xf>
    <xf numFmtId="165" fontId="5" fillId="13" borderId="5" xfId="5" applyNumberFormat="1" applyFill="1" applyBorder="1" applyAlignment="1">
      <alignment vertical="top"/>
    </xf>
    <xf numFmtId="14" fontId="5" fillId="2" borderId="5" xfId="5" applyNumberFormat="1" applyBorder="1" applyAlignment="1">
      <alignment horizontal="right" vertical="top"/>
    </xf>
    <xf numFmtId="4" fontId="7" fillId="13" borderId="3" xfId="0" applyNumberFormat="1" applyFont="1" applyFill="1" applyBorder="1"/>
    <xf numFmtId="14" fontId="5" fillId="13" borderId="5" xfId="5" applyNumberFormat="1" applyFill="1" applyBorder="1" applyAlignment="1">
      <alignment horizontal="right" vertical="top"/>
    </xf>
    <xf numFmtId="168" fontId="16" fillId="2" borderId="5" xfId="6" applyNumberFormat="1" applyFont="1" applyFill="1" applyBorder="1" applyAlignment="1">
      <alignment vertical="top"/>
    </xf>
    <xf numFmtId="0" fontId="50" fillId="13" borderId="8" xfId="0" applyFont="1" applyFill="1" applyBorder="1"/>
    <xf numFmtId="14" fontId="7" fillId="13" borderId="8" xfId="0" applyNumberFormat="1" applyFont="1" applyFill="1" applyBorder="1"/>
    <xf numFmtId="168" fontId="7" fillId="13" borderId="8" xfId="0" applyNumberFormat="1" applyFont="1" applyFill="1" applyBorder="1"/>
    <xf numFmtId="168" fontId="7" fillId="13" borderId="21" xfId="0" applyNumberFormat="1" applyFont="1" applyFill="1" applyBorder="1"/>
    <xf numFmtId="168" fontId="38" fillId="13" borderId="21" xfId="0" applyNumberFormat="1" applyFont="1" applyFill="1" applyBorder="1"/>
    <xf numFmtId="0" fontId="5" fillId="18" borderId="5" xfId="0" applyFont="1" applyFill="1" applyBorder="1"/>
    <xf numFmtId="14" fontId="5" fillId="18" borderId="3" xfId="0" applyNumberFormat="1" applyFont="1" applyFill="1" applyBorder="1"/>
    <xf numFmtId="0" fontId="5" fillId="18" borderId="3" xfId="0" applyFont="1" applyFill="1" applyBorder="1" applyAlignment="1">
      <alignment wrapText="1"/>
    </xf>
    <xf numFmtId="14" fontId="5" fillId="18" borderId="10" xfId="0" applyNumberFormat="1" applyFont="1" applyFill="1" applyBorder="1"/>
    <xf numFmtId="14" fontId="5" fillId="18" borderId="8" xfId="0" applyNumberFormat="1" applyFont="1" applyFill="1" applyBorder="1"/>
    <xf numFmtId="0" fontId="16" fillId="18" borderId="5" xfId="0" applyFont="1" applyFill="1" applyBorder="1" applyAlignment="1">
      <alignment horizontal="left" vertical="top"/>
    </xf>
    <xf numFmtId="0" fontId="5" fillId="18" borderId="5" xfId="0" applyFont="1" applyFill="1" applyBorder="1" applyAlignment="1">
      <alignment wrapText="1"/>
    </xf>
    <xf numFmtId="0" fontId="5" fillId="18" borderId="5" xfId="0" applyFont="1" applyFill="1" applyBorder="1" applyAlignment="1">
      <alignment horizontal="left" vertical="top"/>
    </xf>
    <xf numFmtId="0" fontId="5" fillId="18" borderId="10" xfId="0" applyFont="1" applyFill="1" applyBorder="1"/>
    <xf numFmtId="0" fontId="5" fillId="2" borderId="3" xfId="5" applyNumberFormat="1" applyBorder="1" applyAlignment="1">
      <alignment horizontal="left" vertical="top"/>
    </xf>
    <xf numFmtId="14" fontId="38" fillId="13" borderId="5" xfId="0" applyNumberFormat="1" applyFont="1" applyFill="1" applyBorder="1"/>
    <xf numFmtId="14" fontId="38" fillId="13" borderId="3" xfId="0" applyNumberFormat="1" applyFont="1" applyFill="1" applyBorder="1"/>
    <xf numFmtId="0" fontId="16" fillId="13" borderId="5" xfId="39" applyNumberFormat="1" applyFont="1" applyFill="1" applyBorder="1" applyAlignment="1">
      <alignment horizontal="left" vertical="top"/>
    </xf>
    <xf numFmtId="168" fontId="38" fillId="13" borderId="3" xfId="0" applyNumberFormat="1" applyFont="1" applyFill="1" applyBorder="1"/>
    <xf numFmtId="168" fontId="5" fillId="2" borderId="9" xfId="5" applyNumberFormat="1" applyBorder="1" applyAlignment="1"/>
    <xf numFmtId="0" fontId="5" fillId="2" borderId="9" xfId="5" applyBorder="1" applyAlignment="1"/>
    <xf numFmtId="0" fontId="5" fillId="2" borderId="9" xfId="5" applyNumberFormat="1" applyBorder="1" applyAlignment="1">
      <alignment horizontal="right"/>
    </xf>
    <xf numFmtId="2" fontId="5" fillId="2" borderId="9" xfId="5" applyNumberFormat="1" applyBorder="1" applyAlignment="1">
      <alignment vertical="top"/>
    </xf>
    <xf numFmtId="0" fontId="5" fillId="2" borderId="9" xfId="5" applyBorder="1" applyAlignment="1">
      <alignment horizontal="left" vertical="top"/>
    </xf>
    <xf numFmtId="165" fontId="5" fillId="2" borderId="9" xfId="5" applyNumberFormat="1" applyBorder="1" applyAlignment="1">
      <alignment vertical="top"/>
    </xf>
    <xf numFmtId="168" fontId="5" fillId="2" borderId="21" xfId="5" applyNumberFormat="1" applyBorder="1" applyAlignment="1"/>
    <xf numFmtId="0" fontId="5" fillId="2" borderId="21" xfId="5" applyBorder="1" applyAlignment="1"/>
    <xf numFmtId="0" fontId="5" fillId="2" borderId="21" xfId="5" applyNumberFormat="1" applyBorder="1" applyAlignment="1">
      <alignment horizontal="right"/>
    </xf>
    <xf numFmtId="2" fontId="5" fillId="2" borderId="21" xfId="5" applyNumberFormat="1" applyBorder="1" applyAlignment="1">
      <alignment vertical="top"/>
    </xf>
    <xf numFmtId="165" fontId="5" fillId="2" borderId="21" xfId="5" applyNumberFormat="1" applyBorder="1" applyAlignment="1">
      <alignment vertical="top"/>
    </xf>
    <xf numFmtId="0" fontId="5" fillId="0" borderId="21" xfId="0" applyFont="1" applyBorder="1"/>
    <xf numFmtId="0" fontId="5" fillId="2" borderId="21" xfId="5" applyBorder="1" applyAlignment="1">
      <alignment vertical="top"/>
    </xf>
    <xf numFmtId="14" fontId="5" fillId="2" borderId="21" xfId="5" applyNumberFormat="1" applyBorder="1" applyAlignment="1">
      <alignment horizontal="right" vertical="top"/>
    </xf>
    <xf numFmtId="14" fontId="5" fillId="2" borderId="21" xfId="39" applyNumberFormat="1" applyFont="1" applyFill="1" applyBorder="1" applyAlignment="1">
      <alignment horizontal="right" vertical="top"/>
    </xf>
    <xf numFmtId="0" fontId="5" fillId="2" borderId="21" xfId="5" applyNumberFormat="1" applyBorder="1" applyAlignment="1">
      <alignment horizontal="left" vertical="top"/>
    </xf>
    <xf numFmtId="168" fontId="5" fillId="2" borderId="21" xfId="6" applyNumberFormat="1" applyFont="1" applyFill="1" applyBorder="1" applyAlignment="1">
      <alignment vertical="top"/>
    </xf>
    <xf numFmtId="14" fontId="38" fillId="13" borderId="8" xfId="0" applyNumberFormat="1" applyFont="1" applyFill="1" applyBorder="1"/>
    <xf numFmtId="168" fontId="38" fillId="13" borderId="8" xfId="0" applyNumberFormat="1" applyFont="1" applyFill="1" applyBorder="1"/>
    <xf numFmtId="168" fontId="16" fillId="13" borderId="5" xfId="39" applyNumberFormat="1" applyFont="1" applyFill="1" applyBorder="1" applyAlignment="1">
      <alignment vertical="top"/>
    </xf>
    <xf numFmtId="0" fontId="38" fillId="13" borderId="10" xfId="0" applyFont="1" applyFill="1" applyBorder="1"/>
    <xf numFmtId="0" fontId="16" fillId="13" borderId="5" xfId="39" applyNumberFormat="1" applyFont="1" applyFill="1" applyBorder="1" applyAlignment="1">
      <alignment vertical="top"/>
    </xf>
    <xf numFmtId="0" fontId="16" fillId="0" borderId="4" xfId="39" applyNumberFormat="1" applyFont="1" applyFill="1" applyBorder="1" applyAlignment="1">
      <alignment horizontal="left" vertical="top"/>
    </xf>
    <xf numFmtId="0" fontId="7" fillId="0" borderId="2" xfId="0" applyFont="1" applyBorder="1"/>
    <xf numFmtId="14" fontId="5" fillId="2" borderId="4" xfId="5" applyNumberFormat="1" applyBorder="1" applyAlignment="1">
      <alignment horizontal="right" vertical="top"/>
    </xf>
    <xf numFmtId="0" fontId="7" fillId="13" borderId="3" xfId="0" quotePrefix="1" applyFont="1" applyFill="1" applyBorder="1"/>
    <xf numFmtId="0" fontId="5" fillId="2" borderId="5" xfId="5" applyBorder="1" applyAlignment="1">
      <alignment horizontal="left" vertical="top" wrapText="1"/>
    </xf>
    <xf numFmtId="0" fontId="5" fillId="13" borderId="5" xfId="5" applyNumberFormat="1" applyFill="1" applyBorder="1" applyAlignment="1">
      <alignment horizontal="left"/>
    </xf>
    <xf numFmtId="168" fontId="5" fillId="13" borderId="5" xfId="6" applyNumberFormat="1" applyFont="1" applyFill="1" applyBorder="1"/>
    <xf numFmtId="168" fontId="5" fillId="13" borderId="5" xfId="5" applyNumberFormat="1" applyFill="1" applyBorder="1"/>
    <xf numFmtId="0" fontId="5" fillId="13" borderId="5" xfId="5" applyNumberFormat="1" applyFill="1" applyBorder="1"/>
    <xf numFmtId="0" fontId="7" fillId="20" borderId="15" xfId="0" applyFont="1" applyFill="1" applyBorder="1"/>
    <xf numFmtId="0" fontId="7" fillId="18" borderId="10" xfId="0" applyFont="1" applyFill="1" applyBorder="1"/>
    <xf numFmtId="14" fontId="7" fillId="13" borderId="5" xfId="0" applyNumberFormat="1" applyFont="1" applyFill="1" applyBorder="1" applyAlignment="1">
      <alignment horizontal="right"/>
    </xf>
    <xf numFmtId="0" fontId="5" fillId="13" borderId="5" xfId="5" applyNumberFormat="1" applyFill="1" applyBorder="1" applyAlignment="1">
      <alignment horizontal="left" vertical="center"/>
    </xf>
    <xf numFmtId="0" fontId="7" fillId="13" borderId="5" xfId="0" applyFont="1" applyFill="1" applyBorder="1" applyAlignment="1">
      <alignment wrapText="1"/>
    </xf>
    <xf numFmtId="0" fontId="7" fillId="0" borderId="15" xfId="0" applyFont="1" applyBorder="1"/>
    <xf numFmtId="14" fontId="5" fillId="13" borderId="5" xfId="5" applyNumberFormat="1" applyFill="1" applyBorder="1" applyAlignment="1">
      <alignment horizontal="right" vertical="center"/>
    </xf>
    <xf numFmtId="0" fontId="5" fillId="13" borderId="4" xfId="5" applyFill="1" applyBorder="1" applyAlignment="1">
      <alignment horizontal="left" vertical="top" wrapText="1"/>
    </xf>
    <xf numFmtId="0" fontId="5" fillId="0" borderId="0" xfId="5" applyFill="1" applyBorder="1" applyAlignment="1">
      <alignment horizontal="left" vertical="top"/>
    </xf>
    <xf numFmtId="168" fontId="7" fillId="13" borderId="5" xfId="0" applyNumberFormat="1" applyFont="1" applyFill="1" applyBorder="1"/>
    <xf numFmtId="0" fontId="7" fillId="13" borderId="2" xfId="0" quotePrefix="1" applyFont="1" applyFill="1" applyBorder="1"/>
    <xf numFmtId="0" fontId="7" fillId="13" borderId="21" xfId="0" quotePrefix="1" applyFont="1" applyFill="1" applyBorder="1"/>
    <xf numFmtId="14" fontId="7" fillId="13" borderId="3" xfId="0" applyNumberFormat="1" applyFont="1" applyFill="1" applyBorder="1" applyAlignment="1">
      <alignment wrapText="1"/>
    </xf>
    <xf numFmtId="0" fontId="50" fillId="13" borderId="5" xfId="0" applyFont="1" applyFill="1" applyBorder="1"/>
    <xf numFmtId="14" fontId="7" fillId="13" borderId="8" xfId="0" applyNumberFormat="1" applyFont="1" applyFill="1" applyBorder="1" applyAlignment="1">
      <alignment wrapText="1"/>
    </xf>
    <xf numFmtId="165" fontId="5" fillId="13" borderId="5" xfId="3" applyNumberFormat="1" applyFont="1" applyFill="1" applyBorder="1" applyAlignment="1">
      <alignment vertical="top"/>
    </xf>
    <xf numFmtId="165" fontId="34" fillId="13" borderId="5" xfId="3" applyNumberFormat="1" applyFont="1" applyFill="1" applyBorder="1" applyAlignment="1">
      <alignment vertical="top"/>
    </xf>
    <xf numFmtId="165" fontId="43" fillId="13" borderId="5" xfId="5" applyNumberFormat="1" applyFont="1" applyFill="1" applyBorder="1" applyAlignment="1">
      <alignment vertical="top"/>
    </xf>
    <xf numFmtId="0" fontId="43" fillId="13" borderId="3" xfId="0" applyFont="1" applyFill="1" applyBorder="1"/>
    <xf numFmtId="0" fontId="43" fillId="13" borderId="10" xfId="0" applyFont="1" applyFill="1" applyBorder="1"/>
    <xf numFmtId="165" fontId="43" fillId="13" borderId="5" xfId="3" applyNumberFormat="1" applyFont="1" applyFill="1" applyBorder="1" applyAlignment="1">
      <alignment vertical="top"/>
    </xf>
    <xf numFmtId="165" fontId="5" fillId="13" borderId="9" xfId="3" applyNumberFormat="1" applyFont="1" applyFill="1" applyBorder="1" applyAlignment="1">
      <alignment horizontal="right" vertical="center"/>
    </xf>
    <xf numFmtId="165" fontId="43" fillId="13" borderId="9" xfId="3" applyNumberFormat="1" applyFont="1" applyFill="1" applyBorder="1" applyAlignment="1">
      <alignment vertical="center"/>
    </xf>
    <xf numFmtId="165" fontId="43" fillId="13" borderId="9" xfId="3" applyNumberFormat="1" applyFont="1" applyFill="1" applyBorder="1" applyAlignment="1">
      <alignment horizontal="right" vertical="center"/>
    </xf>
    <xf numFmtId="165" fontId="5" fillId="13" borderId="27" xfId="3" applyNumberFormat="1" applyFont="1" applyFill="1" applyBorder="1" applyAlignment="1">
      <alignment horizontal="right" vertical="center"/>
    </xf>
    <xf numFmtId="165" fontId="43" fillId="13" borderId="28" xfId="3" applyNumberFormat="1" applyFont="1" applyFill="1" applyBorder="1" applyAlignment="1">
      <alignment vertical="center"/>
    </xf>
    <xf numFmtId="165" fontId="5" fillId="13" borderId="26" xfId="3" applyNumberFormat="1" applyFont="1" applyFill="1" applyBorder="1" applyAlignment="1">
      <alignment horizontal="right" vertical="center"/>
    </xf>
    <xf numFmtId="165" fontId="43" fillId="13" borderId="26" xfId="3" applyNumberFormat="1" applyFont="1" applyFill="1" applyBorder="1" applyAlignment="1">
      <alignment vertical="center"/>
    </xf>
    <xf numFmtId="165" fontId="5" fillId="13" borderId="10" xfId="3" applyNumberFormat="1" applyFont="1" applyFill="1" applyBorder="1" applyAlignment="1">
      <alignment horizontal="right" vertical="center"/>
    </xf>
    <xf numFmtId="165" fontId="43" fillId="13" borderId="10" xfId="3" applyNumberFormat="1" applyFont="1" applyFill="1" applyBorder="1" applyAlignment="1">
      <alignment vertical="center"/>
    </xf>
    <xf numFmtId="165" fontId="7" fillId="13" borderId="3" xfId="0" applyNumberFormat="1" applyFont="1" applyFill="1" applyBorder="1"/>
    <xf numFmtId="165" fontId="44" fillId="13" borderId="3" xfId="0" applyNumberFormat="1" applyFont="1" applyFill="1" applyBorder="1"/>
    <xf numFmtId="165" fontId="34" fillId="13" borderId="9" xfId="3" applyNumberFormat="1" applyFont="1" applyFill="1" applyBorder="1" applyAlignment="1">
      <alignment vertical="top"/>
    </xf>
    <xf numFmtId="165" fontId="7" fillId="13" borderId="21" xfId="0" applyNumberFormat="1" applyFont="1" applyFill="1" applyBorder="1"/>
    <xf numFmtId="165" fontId="46" fillId="13" borderId="21" xfId="0" applyNumberFormat="1" applyFont="1" applyFill="1" applyBorder="1"/>
    <xf numFmtId="165" fontId="5" fillId="13" borderId="21" xfId="3" applyNumberFormat="1" applyFont="1" applyFill="1" applyBorder="1" applyAlignment="1">
      <alignment vertical="top"/>
    </xf>
    <xf numFmtId="165" fontId="34" fillId="13" borderId="21" xfId="3" applyNumberFormat="1" applyFont="1" applyFill="1" applyBorder="1" applyAlignment="1">
      <alignment vertical="top"/>
    </xf>
    <xf numFmtId="165" fontId="7" fillId="13" borderId="8" xfId="0" applyNumberFormat="1" applyFont="1" applyFill="1" applyBorder="1"/>
    <xf numFmtId="165" fontId="46" fillId="13" borderId="8" xfId="0" applyNumberFormat="1" applyFont="1" applyFill="1" applyBorder="1"/>
    <xf numFmtId="165" fontId="44" fillId="13" borderId="8" xfId="0" applyNumberFormat="1" applyFont="1" applyFill="1" applyBorder="1"/>
    <xf numFmtId="165" fontId="5" fillId="13" borderId="9" xfId="6" applyNumberFormat="1" applyFont="1" applyFill="1" applyBorder="1" applyAlignment="1">
      <alignment vertical="top"/>
    </xf>
    <xf numFmtId="165" fontId="5" fillId="13" borderId="21" xfId="6" applyNumberFormat="1" applyFont="1" applyFill="1" applyBorder="1" applyAlignment="1">
      <alignment vertical="top"/>
    </xf>
    <xf numFmtId="165" fontId="43" fillId="13" borderId="3" xfId="6" applyNumberFormat="1" applyFont="1" applyFill="1" applyBorder="1" applyAlignment="1">
      <alignment vertical="top"/>
    </xf>
    <xf numFmtId="165" fontId="34" fillId="0" borderId="0" xfId="3" applyNumberFormat="1" applyFont="1" applyFill="1" applyBorder="1" applyAlignment="1">
      <alignment vertical="top"/>
    </xf>
    <xf numFmtId="170" fontId="34" fillId="0" borderId="0" xfId="3" applyNumberFormat="1" applyFont="1" applyFill="1" applyBorder="1" applyAlignment="1">
      <alignment vertical="top"/>
    </xf>
    <xf numFmtId="165" fontId="5" fillId="0" borderId="0" xfId="0" applyNumberFormat="1" applyFont="1"/>
    <xf numFmtId="0" fontId="24" fillId="4" borderId="11" xfId="1" applyFont="1" applyFill="1" applyBorder="1" applyAlignment="1">
      <alignment horizontal="center" vertical="top" wrapText="1"/>
    </xf>
    <xf numFmtId="0" fontId="51" fillId="13" borderId="5" xfId="0" applyFont="1" applyFill="1" applyBorder="1" applyAlignment="1">
      <alignment wrapText="1"/>
    </xf>
    <xf numFmtId="0" fontId="55" fillId="13" borderId="0" xfId="0" applyFont="1" applyFill="1"/>
    <xf numFmtId="0" fontId="16" fillId="13" borderId="4" xfId="0" applyFont="1" applyFill="1" applyBorder="1" applyAlignment="1">
      <alignment horizontal="left" vertical="top"/>
    </xf>
    <xf numFmtId="0" fontId="5" fillId="2" borderId="5" xfId="5" applyNumberFormat="1" applyFont="1" applyBorder="1" applyAlignment="1">
      <alignment horizontal="left" vertical="top"/>
    </xf>
    <xf numFmtId="168" fontId="5" fillId="2" borderId="5" xfId="6" applyNumberFormat="1" applyFont="1" applyFill="1" applyBorder="1" applyAlignment="1">
      <alignment vertical="top"/>
    </xf>
    <xf numFmtId="0" fontId="19" fillId="4" borderId="9"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19" fillId="4" borderId="10" xfId="0" applyFont="1" applyFill="1" applyBorder="1" applyAlignment="1">
      <alignment horizontal="center" vertical="center"/>
    </xf>
    <xf numFmtId="0" fontId="26" fillId="16" borderId="5" xfId="0" applyFont="1" applyFill="1" applyBorder="1" applyAlignment="1">
      <alignment horizontal="center" vertical="center" wrapText="1"/>
    </xf>
    <xf numFmtId="0" fontId="26" fillId="16" borderId="4" xfId="0" applyFont="1" applyFill="1" applyBorder="1" applyAlignment="1">
      <alignment horizontal="center" vertical="center" wrapText="1"/>
    </xf>
    <xf numFmtId="0" fontId="3" fillId="4" borderId="5" xfId="0" applyFont="1" applyFill="1" applyBorder="1" applyAlignment="1">
      <alignment vertical="center" wrapText="1"/>
    </xf>
    <xf numFmtId="0" fontId="31" fillId="4" borderId="5" xfId="0" applyFont="1" applyFill="1" applyBorder="1" applyAlignment="1" applyProtection="1">
      <alignment horizontal="left" vertical="center" wrapText="1"/>
      <protection locked="0"/>
    </xf>
    <xf numFmtId="0" fontId="28" fillId="4" borderId="9" xfId="1" applyFont="1" applyFill="1" applyBorder="1" applyAlignment="1">
      <alignment horizontal="center" vertical="center" wrapText="1"/>
    </xf>
    <xf numFmtId="0" fontId="28" fillId="4" borderId="12" xfId="1" applyFont="1" applyFill="1" applyBorder="1" applyAlignment="1">
      <alignment horizontal="center" vertical="center" wrapText="1"/>
    </xf>
    <xf numFmtId="0" fontId="28" fillId="4" borderId="10" xfId="1" applyFont="1" applyFill="1" applyBorder="1" applyAlignment="1">
      <alignment horizontal="center" vertical="center" wrapText="1"/>
    </xf>
    <xf numFmtId="0" fontId="24" fillId="0" borderId="2" xfId="0" applyFont="1" applyBorder="1" applyAlignment="1">
      <alignment wrapText="1"/>
    </xf>
    <xf numFmtId="0" fontId="24" fillId="0" borderId="25" xfId="0" applyFont="1" applyBorder="1" applyAlignment="1">
      <alignment wrapText="1"/>
    </xf>
    <xf numFmtId="0" fontId="26" fillId="4" borderId="9" xfId="1" applyFont="1" applyFill="1" applyBorder="1" applyAlignment="1">
      <alignment horizontal="center" vertical="top" wrapText="1"/>
    </xf>
    <xf numFmtId="0" fontId="26" fillId="4" borderId="10" xfId="1" applyFont="1" applyFill="1" applyBorder="1" applyAlignment="1">
      <alignment horizontal="center" vertical="top" wrapText="1"/>
    </xf>
    <xf numFmtId="14" fontId="26" fillId="4" borderId="9" xfId="1" applyNumberFormat="1" applyFont="1" applyFill="1" applyBorder="1" applyAlignment="1">
      <alignment horizontal="center" vertical="top" wrapText="1"/>
    </xf>
    <xf numFmtId="14" fontId="26" fillId="4" borderId="10" xfId="1" applyNumberFormat="1" applyFont="1" applyFill="1" applyBorder="1" applyAlignment="1">
      <alignment horizontal="center" vertical="top" wrapText="1"/>
    </xf>
    <xf numFmtId="0" fontId="24" fillId="0" borderId="4" xfId="0" applyFont="1" applyBorder="1" applyAlignment="1">
      <alignment wrapText="1"/>
    </xf>
    <xf numFmtId="0" fontId="24" fillId="0" borderId="3" xfId="0" applyFont="1" applyBorder="1" applyAlignment="1">
      <alignment wrapText="1"/>
    </xf>
    <xf numFmtId="0" fontId="26" fillId="0" borderId="17" xfId="2" applyFont="1" applyBorder="1" applyAlignment="1">
      <alignment horizontal="left" vertical="top"/>
    </xf>
    <xf numFmtId="0" fontId="26" fillId="0" borderId="7" xfId="2" applyFont="1" applyBorder="1" applyAlignment="1">
      <alignment horizontal="left" vertical="top"/>
    </xf>
    <xf numFmtId="0" fontId="26" fillId="0" borderId="18" xfId="2" applyFont="1" applyBorder="1" applyAlignment="1">
      <alignment horizontal="left" vertical="top"/>
    </xf>
    <xf numFmtId="0" fontId="26" fillId="0" borderId="15" xfId="2" applyFont="1" applyBorder="1" applyAlignment="1">
      <alignment horizontal="left" vertical="top"/>
    </xf>
    <xf numFmtId="0" fontId="26" fillId="4" borderId="4" xfId="1" applyFont="1" applyFill="1" applyBorder="1" applyAlignment="1">
      <alignment horizontal="center" vertical="top" wrapText="1"/>
    </xf>
    <xf numFmtId="0" fontId="26" fillId="4" borderId="2" xfId="1" applyFont="1" applyFill="1" applyBorder="1" applyAlignment="1">
      <alignment horizontal="center" vertical="top" wrapText="1"/>
    </xf>
    <xf numFmtId="0" fontId="26" fillId="4" borderId="3" xfId="1" applyFont="1" applyFill="1" applyBorder="1" applyAlignment="1">
      <alignment horizontal="center" vertical="top" wrapText="1"/>
    </xf>
    <xf numFmtId="0" fontId="26" fillId="4" borderId="4" xfId="0" applyFont="1" applyFill="1" applyBorder="1" applyAlignment="1"/>
    <xf numFmtId="0" fontId="26" fillId="4" borderId="2" xfId="0" applyFont="1" applyFill="1" applyBorder="1" applyAlignment="1"/>
    <xf numFmtId="0" fontId="26" fillId="4" borderId="3" xfId="0" applyFont="1" applyFill="1" applyBorder="1" applyAlignment="1"/>
    <xf numFmtId="49" fontId="29" fillId="4" borderId="2" xfId="1" applyNumberFormat="1" applyFont="1" applyFill="1" applyBorder="1" applyAlignment="1" applyProtection="1">
      <alignment horizontal="left" vertical="top" wrapText="1"/>
      <protection locked="0"/>
    </xf>
    <xf numFmtId="49" fontId="29" fillId="4" borderId="6" xfId="0" applyNumberFormat="1" applyFont="1" applyFill="1" applyBorder="1" applyAlignment="1">
      <alignment horizontal="left" vertical="top" wrapText="1"/>
    </xf>
    <xf numFmtId="49" fontId="29" fillId="4" borderId="7" xfId="0" applyNumberFormat="1" applyFont="1" applyFill="1" applyBorder="1" applyAlignment="1">
      <alignment horizontal="left" vertical="top" wrapText="1"/>
    </xf>
    <xf numFmtId="49" fontId="29" fillId="4" borderId="13" xfId="0" applyNumberFormat="1" applyFont="1" applyFill="1" applyBorder="1" applyAlignment="1">
      <alignment horizontal="left" vertical="top" wrapText="1"/>
    </xf>
    <xf numFmtId="49" fontId="29" fillId="4" borderId="1" xfId="0" applyNumberFormat="1" applyFont="1" applyFill="1" applyBorder="1" applyAlignment="1">
      <alignment horizontal="left" vertical="top" wrapText="1"/>
    </xf>
    <xf numFmtId="49" fontId="29" fillId="4" borderId="15" xfId="0" applyNumberFormat="1" applyFont="1" applyFill="1" applyBorder="1" applyAlignment="1">
      <alignment horizontal="left" vertical="top" wrapText="1"/>
    </xf>
    <xf numFmtId="49" fontId="29" fillId="4" borderId="8" xfId="0" applyNumberFormat="1" applyFont="1" applyFill="1" applyBorder="1" applyAlignment="1">
      <alignment horizontal="left" vertical="top" wrapText="1"/>
    </xf>
    <xf numFmtId="14" fontId="26" fillId="4" borderId="6" xfId="1" applyNumberFormat="1" applyFont="1" applyFill="1" applyBorder="1" applyAlignment="1">
      <alignment horizontal="center" vertical="top" wrapText="1"/>
    </xf>
    <xf numFmtId="14" fontId="26" fillId="4" borderId="13" xfId="1" applyNumberFormat="1" applyFont="1" applyFill="1" applyBorder="1" applyAlignment="1">
      <alignment horizontal="center" vertical="top" wrapText="1"/>
    </xf>
    <xf numFmtId="14" fontId="26" fillId="4" borderId="1" xfId="1" applyNumberFormat="1" applyFont="1" applyFill="1" applyBorder="1" applyAlignment="1">
      <alignment horizontal="center" vertical="top" wrapText="1"/>
    </xf>
    <xf numFmtId="14" fontId="26" fillId="4" borderId="8" xfId="1" applyNumberFormat="1" applyFont="1" applyFill="1" applyBorder="1" applyAlignment="1">
      <alignment horizontal="center" vertical="top" wrapText="1"/>
    </xf>
    <xf numFmtId="0" fontId="26" fillId="4" borderId="12" xfId="1" applyFont="1" applyFill="1" applyBorder="1" applyAlignment="1">
      <alignment horizontal="center" vertical="top" wrapText="1"/>
    </xf>
    <xf numFmtId="0" fontId="26" fillId="4" borderId="4" xfId="3" applyNumberFormat="1" applyFont="1" applyFill="1" applyBorder="1" applyAlignment="1">
      <alignment horizontal="center" vertical="top" wrapText="1"/>
    </xf>
    <xf numFmtId="0" fontId="26" fillId="4" borderId="3" xfId="3" applyNumberFormat="1" applyFont="1" applyFill="1" applyBorder="1" applyAlignment="1">
      <alignment horizontal="center" vertical="top" wrapText="1"/>
    </xf>
    <xf numFmtId="0" fontId="26" fillId="4" borderId="2" xfId="3" applyNumberFormat="1" applyFont="1" applyFill="1" applyBorder="1" applyAlignment="1">
      <alignment horizontal="center" vertical="top" wrapText="1"/>
    </xf>
    <xf numFmtId="0" fontId="28" fillId="4" borderId="15" xfId="1" applyFont="1" applyFill="1" applyBorder="1" applyAlignment="1">
      <alignment vertical="top"/>
    </xf>
    <xf numFmtId="0" fontId="24" fillId="5" borderId="4" xfId="0" applyFont="1" applyFill="1" applyBorder="1" applyAlignment="1">
      <alignment horizontal="center" vertical="top" wrapText="1"/>
    </xf>
    <xf numFmtId="0" fontId="24" fillId="5" borderId="3" xfId="0" applyFont="1" applyFill="1" applyBorder="1" applyAlignment="1">
      <alignment horizontal="center" vertical="top" wrapText="1"/>
    </xf>
    <xf numFmtId="0" fontId="30" fillId="6" borderId="4" xfId="0" applyFont="1" applyFill="1" applyBorder="1" applyAlignment="1">
      <alignment horizontal="center" vertical="top" wrapText="1"/>
    </xf>
    <xf numFmtId="0" fontId="30" fillId="6" borderId="2" xfId="0" applyFont="1" applyFill="1" applyBorder="1" applyAlignment="1">
      <alignment horizontal="center" vertical="top" wrapText="1"/>
    </xf>
    <xf numFmtId="0" fontId="24" fillId="5" borderId="2" xfId="0" applyFont="1" applyFill="1" applyBorder="1" applyAlignment="1">
      <alignment horizontal="center" vertical="top" wrapText="1"/>
    </xf>
    <xf numFmtId="0" fontId="3" fillId="4" borderId="4" xfId="11" applyFont="1" applyFill="1" applyBorder="1" applyAlignment="1">
      <alignment vertical="center" wrapText="1"/>
    </xf>
    <xf numFmtId="0" fontId="2" fillId="4" borderId="2" xfId="11" applyFill="1" applyBorder="1" applyAlignment="1"/>
    <xf numFmtId="0" fontId="2" fillId="4" borderId="3" xfId="11" applyFill="1" applyBorder="1" applyAlignment="1"/>
    <xf numFmtId="49" fontId="18" fillId="4" borderId="4" xfId="11" applyNumberFormat="1" applyFont="1" applyFill="1" applyBorder="1" applyAlignment="1">
      <alignment horizontal="left" vertical="top" wrapText="1"/>
    </xf>
    <xf numFmtId="49" fontId="18" fillId="4" borderId="2" xfId="11" applyNumberFormat="1" applyFont="1" applyFill="1" applyBorder="1" applyAlignment="1">
      <alignment horizontal="left" vertical="top" wrapText="1"/>
    </xf>
    <xf numFmtId="49" fontId="18" fillId="4" borderId="3" xfId="11" applyNumberFormat="1" applyFont="1" applyFill="1" applyBorder="1" applyAlignment="1">
      <alignment horizontal="left" vertical="top" wrapText="1"/>
    </xf>
    <xf numFmtId="0" fontId="3" fillId="4" borderId="9" xfId="11" applyFont="1" applyFill="1" applyBorder="1" applyAlignment="1">
      <alignment horizontal="center" vertical="center" wrapText="1"/>
    </xf>
    <xf numFmtId="0" fontId="21" fillId="4" borderId="12" xfId="11" applyFont="1" applyFill="1" applyBorder="1" applyAlignment="1">
      <alignment horizontal="center"/>
    </xf>
    <xf numFmtId="0" fontId="2" fillId="0" borderId="10" xfId="11" applyBorder="1" applyAlignment="1"/>
    <xf numFmtId="0" fontId="21" fillId="4" borderId="12" xfId="11" applyFont="1" applyFill="1" applyBorder="1" applyAlignment="1"/>
    <xf numFmtId="0" fontId="19" fillId="8" borderId="9" xfId="11" applyFont="1" applyFill="1" applyBorder="1" applyAlignment="1">
      <alignment horizontal="center" vertical="center" wrapText="1"/>
    </xf>
    <xf numFmtId="0" fontId="2" fillId="0" borderId="12" xfId="11" applyBorder="1" applyAlignment="1">
      <alignment vertical="center" wrapText="1"/>
    </xf>
    <xf numFmtId="0" fontId="2" fillId="0" borderId="10" xfId="11" applyBorder="1" applyAlignment="1">
      <alignment vertical="center" wrapText="1"/>
    </xf>
    <xf numFmtId="0" fontId="2" fillId="0" borderId="12" xfId="11" applyBorder="1" applyAlignment="1">
      <alignment horizontal="center" vertical="center" wrapText="1"/>
    </xf>
    <xf numFmtId="9" fontId="19" fillId="4" borderId="4" xfId="4" applyFont="1" applyFill="1" applyBorder="1" applyAlignment="1">
      <alignment horizontal="center" vertical="center" wrapText="1"/>
    </xf>
    <xf numFmtId="9" fontId="0" fillId="4" borderId="2" xfId="4" applyFont="1" applyFill="1" applyBorder="1" applyAlignment="1">
      <alignment horizontal="center" vertical="center" wrapText="1"/>
    </xf>
    <xf numFmtId="9" fontId="0" fillId="4" borderId="3" xfId="4" applyFont="1" applyFill="1" applyBorder="1" applyAlignment="1">
      <alignment horizontal="center" vertical="center" wrapText="1"/>
    </xf>
    <xf numFmtId="9" fontId="19" fillId="4" borderId="4" xfId="4" quotePrefix="1" applyFont="1" applyFill="1" applyBorder="1" applyAlignment="1">
      <alignment horizontal="center" vertical="center" wrapText="1"/>
    </xf>
    <xf numFmtId="0" fontId="3" fillId="4" borderId="4" xfId="1" applyFont="1" applyFill="1" applyBorder="1" applyAlignment="1">
      <alignment vertical="center" wrapText="1"/>
    </xf>
    <xf numFmtId="0" fontId="2" fillId="4" borderId="2" xfId="1" applyFill="1" applyBorder="1" applyAlignment="1"/>
    <xf numFmtId="0" fontId="2" fillId="0" borderId="3" xfId="1" applyBorder="1" applyAlignment="1"/>
    <xf numFmtId="0" fontId="31" fillId="4" borderId="4" xfId="1" applyFont="1" applyFill="1" applyBorder="1" applyAlignment="1">
      <alignment horizontal="left" vertical="center" wrapText="1"/>
    </xf>
    <xf numFmtId="0" fontId="31" fillId="4" borderId="2" xfId="1" applyFont="1" applyFill="1" applyBorder="1" applyAlignment="1">
      <alignment horizontal="left" vertical="center" wrapText="1"/>
    </xf>
    <xf numFmtId="0" fontId="31" fillId="4" borderId="3" xfId="1" applyFont="1" applyFill="1" applyBorder="1" applyAlignment="1">
      <alignment horizontal="left" vertical="center" wrapText="1"/>
    </xf>
    <xf numFmtId="0" fontId="3" fillId="4" borderId="5" xfId="1" applyFont="1" applyFill="1" applyBorder="1" applyAlignment="1">
      <alignment horizontal="center" vertical="center" wrapText="1"/>
    </xf>
    <xf numFmtId="0" fontId="21" fillId="4" borderId="5" xfId="1" applyFont="1" applyFill="1" applyBorder="1" applyAlignment="1">
      <alignment horizontal="center"/>
    </xf>
    <xf numFmtId="0" fontId="21" fillId="4" borderId="5" xfId="1" applyFont="1" applyFill="1" applyBorder="1" applyAlignment="1"/>
    <xf numFmtId="0" fontId="19" fillId="4" borderId="4" xfId="1" applyFont="1" applyFill="1" applyBorder="1" applyAlignment="1">
      <alignment horizontal="center" vertical="center" wrapText="1"/>
    </xf>
    <xf numFmtId="0" fontId="19" fillId="4" borderId="2" xfId="1" applyFont="1" applyFill="1" applyBorder="1" applyAlignment="1">
      <alignment horizontal="center" vertical="center" wrapText="1"/>
    </xf>
    <xf numFmtId="0" fontId="2" fillId="4" borderId="3" xfId="1" applyFill="1" applyBorder="1" applyAlignment="1"/>
    <xf numFmtId="49" fontId="18" fillId="4" borderId="4" xfId="1" applyNumberFormat="1" applyFont="1" applyFill="1" applyBorder="1" applyAlignment="1">
      <alignment horizontal="left" vertical="top" wrapText="1"/>
    </xf>
    <xf numFmtId="49" fontId="18" fillId="4" borderId="2" xfId="1" applyNumberFormat="1" applyFont="1" applyFill="1" applyBorder="1" applyAlignment="1">
      <alignment horizontal="left" vertical="top" wrapText="1"/>
    </xf>
    <xf numFmtId="49" fontId="18" fillId="4" borderId="3" xfId="1" applyNumberFormat="1" applyFont="1" applyFill="1" applyBorder="1" applyAlignment="1">
      <alignment horizontal="left" vertical="top" wrapText="1"/>
    </xf>
    <xf numFmtId="0" fontId="2" fillId="0" borderId="5" xfId="1" applyBorder="1" applyAlignment="1"/>
    <xf numFmtId="0" fontId="19" fillId="8" borderId="5" xfId="1" applyFont="1" applyFill="1" applyBorder="1" applyAlignment="1">
      <alignment horizontal="center" vertical="center" wrapText="1"/>
    </xf>
    <xf numFmtId="0" fontId="2" fillId="0" borderId="5" xfId="1" applyBorder="1" applyAlignment="1">
      <alignment vertical="center" wrapText="1"/>
    </xf>
    <xf numFmtId="0" fontId="2" fillId="0" borderId="5" xfId="1" applyBorder="1" applyAlignment="1">
      <alignment horizontal="center" vertical="center" wrapText="1"/>
    </xf>
    <xf numFmtId="0" fontId="14" fillId="12" borderId="9" xfId="0" applyFont="1" applyFill="1" applyBorder="1" applyAlignment="1">
      <alignment wrapText="1"/>
    </xf>
    <xf numFmtId="0" fontId="14" fillId="12" borderId="10" xfId="0" applyFont="1" applyFill="1" applyBorder="1" applyAlignment="1">
      <alignment wrapText="1"/>
    </xf>
    <xf numFmtId="0" fontId="10" fillId="12" borderId="2" xfId="0" applyFont="1" applyFill="1" applyBorder="1" applyAlignment="1">
      <alignment wrapText="1"/>
    </xf>
    <xf numFmtId="0" fontId="10" fillId="12" borderId="3" xfId="0" applyFont="1" applyFill="1" applyBorder="1" applyAlignment="1">
      <alignment wrapText="1"/>
    </xf>
    <xf numFmtId="0" fontId="3" fillId="4" borderId="5" xfId="11" applyFont="1" applyFill="1" applyBorder="1" applyAlignment="1">
      <alignment horizontal="center" vertical="center" wrapText="1"/>
    </xf>
    <xf numFmtId="0" fontId="21" fillId="4" borderId="5" xfId="11" applyFont="1" applyFill="1" applyBorder="1" applyAlignment="1">
      <alignment horizontal="center"/>
    </xf>
    <xf numFmtId="0" fontId="2" fillId="0" borderId="5" xfId="11" applyBorder="1" applyAlignment="1"/>
    <xf numFmtId="0" fontId="21" fillId="4" borderId="5" xfId="11" applyFont="1" applyFill="1" applyBorder="1" applyAlignment="1"/>
    <xf numFmtId="0" fontId="19" fillId="8" borderId="5" xfId="11" applyFont="1" applyFill="1" applyBorder="1" applyAlignment="1">
      <alignment horizontal="center" vertical="center" wrapText="1"/>
    </xf>
    <xf numFmtId="0" fontId="2" fillId="0" borderId="5" xfId="11" applyBorder="1" applyAlignment="1">
      <alignment vertical="center" wrapText="1"/>
    </xf>
    <xf numFmtId="0" fontId="2" fillId="0" borderId="5" xfId="11" applyBorder="1" applyAlignment="1">
      <alignment horizontal="center" vertical="center" wrapText="1"/>
    </xf>
    <xf numFmtId="0" fontId="3" fillId="4" borderId="5" xfId="1" applyFont="1" applyFill="1" applyBorder="1" applyAlignment="1">
      <alignment vertical="center" wrapText="1"/>
    </xf>
    <xf numFmtId="0" fontId="2" fillId="4" borderId="5" xfId="1" applyFill="1" applyBorder="1" applyAlignment="1"/>
    <xf numFmtId="0" fontId="21" fillId="4" borderId="12" xfId="1" applyFont="1" applyFill="1" applyBorder="1" applyAlignment="1">
      <alignment horizontal="center" vertical="center" wrapText="1"/>
    </xf>
    <xf numFmtId="0" fontId="2" fillId="0" borderId="12" xfId="1" applyBorder="1" applyAlignment="1">
      <alignment vertical="center"/>
    </xf>
    <xf numFmtId="0" fontId="2" fillId="0" borderId="10" xfId="1" applyBorder="1" applyAlignment="1">
      <alignment vertical="center"/>
    </xf>
    <xf numFmtId="0" fontId="21" fillId="8" borderId="5" xfId="1" applyFont="1" applyFill="1" applyBorder="1" applyAlignment="1">
      <alignment horizontal="left" vertical="center" wrapText="1" shrinkToFit="1"/>
    </xf>
    <xf numFmtId="168" fontId="5" fillId="2" borderId="5" xfId="5" applyNumberFormat="1" applyFont="1" applyBorder="1" applyAlignment="1"/>
    <xf numFmtId="0" fontId="5" fillId="13" borderId="5" xfId="5" applyNumberFormat="1" applyFont="1" applyFill="1" applyBorder="1" applyAlignment="1">
      <alignment horizontal="left" vertical="top"/>
    </xf>
  </cellXfs>
  <cellStyles count="113">
    <cellStyle name="Čárka 2" xfId="14" xr:uid="{00000000-0005-0000-0000-000001000000}"/>
    <cellStyle name="Čárka 3" xfId="13" xr:uid="{00000000-0005-0000-0000-00003D000000}"/>
    <cellStyle name="Čárka 3 2" xfId="20" xr:uid="{00000000-0005-0000-0000-000001000000}"/>
    <cellStyle name="Čárka 3 2 2" xfId="25" xr:uid="{00000000-0005-0000-0000-000001000000}"/>
    <cellStyle name="Čárka 3 2 2 2" xfId="37" xr:uid="{00000000-0005-0000-0000-000004000000}"/>
    <cellStyle name="Čárka 3 2 2 2 2" xfId="61" xr:uid="{00000000-0005-0000-0000-000004000000}"/>
    <cellStyle name="Čárka 3 2 2 2 2 2" xfId="108" xr:uid="{00000000-0005-0000-0000-000004000000}"/>
    <cellStyle name="Čárka 3 2 2 2 3" xfId="84" xr:uid="{00000000-0005-0000-0000-000004000000}"/>
    <cellStyle name="Čárka 3 2 2 3" xfId="49" xr:uid="{00000000-0005-0000-0000-000001000000}"/>
    <cellStyle name="Čárka 3 2 2 3 2" xfId="96" xr:uid="{00000000-0005-0000-0000-000001000000}"/>
    <cellStyle name="Čárka 3 2 2 4" xfId="72" xr:uid="{00000000-0005-0000-0000-000001000000}"/>
    <cellStyle name="Čárka 3 2 3" xfId="32" xr:uid="{00000000-0005-0000-0000-000003000000}"/>
    <cellStyle name="Čárka 3 2 3 2" xfId="56" xr:uid="{00000000-0005-0000-0000-000003000000}"/>
    <cellStyle name="Čárka 3 2 3 2 2" xfId="103" xr:uid="{00000000-0005-0000-0000-000003000000}"/>
    <cellStyle name="Čárka 3 2 3 3" xfId="79" xr:uid="{00000000-0005-0000-0000-000003000000}"/>
    <cellStyle name="Čárka 3 2 4" xfId="44" xr:uid="{00000000-0005-0000-0000-000001000000}"/>
    <cellStyle name="Čárka 3 2 4 2" xfId="91" xr:uid="{00000000-0005-0000-0000-000001000000}"/>
    <cellStyle name="Čárka 3 2 5" xfId="67" xr:uid="{00000000-0005-0000-0000-000001000000}"/>
    <cellStyle name="Čárka 3 3" xfId="22" xr:uid="{00000000-0005-0000-0000-000001000000}"/>
    <cellStyle name="Čárka 3 3 2" xfId="27" xr:uid="{00000000-0005-0000-0000-000001000000}"/>
    <cellStyle name="Čárka 3 3 2 2" xfId="39" xr:uid="{00000000-0005-0000-0000-000006000000}"/>
    <cellStyle name="Čárka 3 3 2 2 2" xfId="63" xr:uid="{00000000-0005-0000-0000-000006000000}"/>
    <cellStyle name="Čárka 3 3 2 2 2 2" xfId="110" xr:uid="{00000000-0005-0000-0000-000006000000}"/>
    <cellStyle name="Čárka 3 3 2 2 3" xfId="86" xr:uid="{00000000-0005-0000-0000-000006000000}"/>
    <cellStyle name="Čárka 3 3 2 3" xfId="51" xr:uid="{00000000-0005-0000-0000-000001000000}"/>
    <cellStyle name="Čárka 3 3 2 3 2" xfId="98" xr:uid="{00000000-0005-0000-0000-000001000000}"/>
    <cellStyle name="Čárka 3 3 2 4" xfId="74" xr:uid="{00000000-0005-0000-0000-000001000000}"/>
    <cellStyle name="Čárka 3 3 3" xfId="34" xr:uid="{00000000-0005-0000-0000-000005000000}"/>
    <cellStyle name="Čárka 3 3 3 2" xfId="58" xr:uid="{00000000-0005-0000-0000-000005000000}"/>
    <cellStyle name="Čárka 3 3 3 2 2" xfId="105" xr:uid="{00000000-0005-0000-0000-000005000000}"/>
    <cellStyle name="Čárka 3 3 3 3" xfId="81" xr:uid="{00000000-0005-0000-0000-000005000000}"/>
    <cellStyle name="Čárka 3 3 4" xfId="46" xr:uid="{00000000-0005-0000-0000-000001000000}"/>
    <cellStyle name="Čárka 3 3 4 2" xfId="93" xr:uid="{00000000-0005-0000-0000-000001000000}"/>
    <cellStyle name="Čárka 3 3 5" xfId="69" xr:uid="{00000000-0005-0000-0000-000001000000}"/>
    <cellStyle name="Čárka 3 4" xfId="23" xr:uid="{00000000-0005-0000-0000-00003D000000}"/>
    <cellStyle name="Čárka 3 4 2" xfId="35" xr:uid="{00000000-0005-0000-0000-000007000000}"/>
    <cellStyle name="Čárka 3 4 2 2" xfId="59" xr:uid="{00000000-0005-0000-0000-000007000000}"/>
    <cellStyle name="Čárka 3 4 2 2 2" xfId="106" xr:uid="{00000000-0005-0000-0000-000007000000}"/>
    <cellStyle name="Čárka 3 4 2 3" xfId="82" xr:uid="{00000000-0005-0000-0000-000007000000}"/>
    <cellStyle name="Čárka 3 4 3" xfId="47" xr:uid="{00000000-0005-0000-0000-00003D000000}"/>
    <cellStyle name="Čárka 3 4 3 2" xfId="94" xr:uid="{00000000-0005-0000-0000-00003D000000}"/>
    <cellStyle name="Čárka 3 4 4" xfId="70" xr:uid="{00000000-0005-0000-0000-00003D000000}"/>
    <cellStyle name="Čárka 3 5" xfId="29" xr:uid="{00000000-0005-0000-0000-00003D000000}"/>
    <cellStyle name="Čárka 3 5 2" xfId="41" xr:uid="{00000000-0005-0000-0000-000008000000}"/>
    <cellStyle name="Čárka 3 5 2 2" xfId="65" xr:uid="{00000000-0005-0000-0000-000008000000}"/>
    <cellStyle name="Čárka 3 5 2 2 2" xfId="112" xr:uid="{00000000-0005-0000-0000-000008000000}"/>
    <cellStyle name="Čárka 3 5 2 3" xfId="88" xr:uid="{00000000-0005-0000-0000-000008000000}"/>
    <cellStyle name="Čárka 3 5 3" xfId="53" xr:uid="{00000000-0005-0000-0000-00003D000000}"/>
    <cellStyle name="Čárka 3 5 3 2" xfId="100" xr:uid="{00000000-0005-0000-0000-00003D000000}"/>
    <cellStyle name="Čárka 3 5 4" xfId="76" xr:uid="{00000000-0005-0000-0000-00003D000000}"/>
    <cellStyle name="Čárka 3 6" xfId="30" xr:uid="{00000000-0005-0000-0000-000002000000}"/>
    <cellStyle name="Čárka 3 6 2" xfId="54" xr:uid="{00000000-0005-0000-0000-000002000000}"/>
    <cellStyle name="Čárka 3 6 2 2" xfId="101" xr:uid="{00000000-0005-0000-0000-000002000000}"/>
    <cellStyle name="Čárka 3 6 3" xfId="77" xr:uid="{00000000-0005-0000-0000-000002000000}"/>
    <cellStyle name="Čárka 3 7" xfId="42" xr:uid="{00000000-0005-0000-0000-00003D000000}"/>
    <cellStyle name="Čárka 3 7 2" xfId="89" xr:uid="{00000000-0005-0000-0000-00003D000000}"/>
    <cellStyle name="Čárka 3 8" xfId="66" xr:uid="{00000000-0005-0000-0000-00003D000000}"/>
    <cellStyle name="Čárka 4" xfId="21" xr:uid="{00000000-0005-0000-0000-000044000000}"/>
    <cellStyle name="Čárka 4 2" xfId="26" xr:uid="{00000000-0005-0000-0000-000044000000}"/>
    <cellStyle name="Čárka 4 2 2" xfId="38" xr:uid="{00000000-0005-0000-0000-00000A000000}"/>
    <cellStyle name="Čárka 4 2 2 2" xfId="62" xr:uid="{00000000-0005-0000-0000-00000A000000}"/>
    <cellStyle name="Čárka 4 2 2 2 2" xfId="109" xr:uid="{00000000-0005-0000-0000-00000A000000}"/>
    <cellStyle name="Čárka 4 2 2 3" xfId="85" xr:uid="{00000000-0005-0000-0000-00000A000000}"/>
    <cellStyle name="Čárka 4 2 3" xfId="50" xr:uid="{00000000-0005-0000-0000-000044000000}"/>
    <cellStyle name="Čárka 4 2 3 2" xfId="97" xr:uid="{00000000-0005-0000-0000-000044000000}"/>
    <cellStyle name="Čárka 4 2 4" xfId="73" xr:uid="{00000000-0005-0000-0000-000044000000}"/>
    <cellStyle name="Čárka 4 3" xfId="33" xr:uid="{00000000-0005-0000-0000-000009000000}"/>
    <cellStyle name="Čárka 4 3 2" xfId="57" xr:uid="{00000000-0005-0000-0000-000009000000}"/>
    <cellStyle name="Čárka 4 3 2 2" xfId="104" xr:uid="{00000000-0005-0000-0000-000009000000}"/>
    <cellStyle name="Čárka 4 3 3" xfId="80" xr:uid="{00000000-0005-0000-0000-000009000000}"/>
    <cellStyle name="Čárka 4 4" xfId="45" xr:uid="{00000000-0005-0000-0000-000044000000}"/>
    <cellStyle name="Čárka 4 4 2" xfId="92" xr:uid="{00000000-0005-0000-0000-000044000000}"/>
    <cellStyle name="Čárka 4 5" xfId="68" xr:uid="{00000000-0005-0000-0000-000044000000}"/>
    <cellStyle name="Čárka 5" xfId="24" xr:uid="{00000000-0005-0000-0000-000046000000}"/>
    <cellStyle name="Čárka 5 2" xfId="36" xr:uid="{00000000-0005-0000-0000-00000B000000}"/>
    <cellStyle name="Čárka 5 2 2" xfId="60" xr:uid="{00000000-0005-0000-0000-00000B000000}"/>
    <cellStyle name="Čárka 5 2 2 2" xfId="107" xr:uid="{00000000-0005-0000-0000-00000B000000}"/>
    <cellStyle name="Čárka 5 2 3" xfId="83" xr:uid="{00000000-0005-0000-0000-00000B000000}"/>
    <cellStyle name="Čárka 5 3" xfId="48" xr:uid="{00000000-0005-0000-0000-000046000000}"/>
    <cellStyle name="Čárka 5 3 2" xfId="95" xr:uid="{00000000-0005-0000-0000-000046000000}"/>
    <cellStyle name="Čárka 5 4" xfId="71" xr:uid="{00000000-0005-0000-0000-000046000000}"/>
    <cellStyle name="Čárka 6" xfId="28" xr:uid="{00000000-0005-0000-0000-00004C000000}"/>
    <cellStyle name="Čárka 6 2" xfId="40" xr:uid="{00000000-0005-0000-0000-00000C000000}"/>
    <cellStyle name="Čárka 6 2 2" xfId="64" xr:uid="{00000000-0005-0000-0000-00000C000000}"/>
    <cellStyle name="Čárka 6 2 2 2" xfId="111" xr:uid="{00000000-0005-0000-0000-00000C000000}"/>
    <cellStyle name="Čárka 6 2 3" xfId="87" xr:uid="{00000000-0005-0000-0000-00000C000000}"/>
    <cellStyle name="Čárka 6 3" xfId="52" xr:uid="{00000000-0005-0000-0000-00004C000000}"/>
    <cellStyle name="Čárka 6 3 2" xfId="99" xr:uid="{00000000-0005-0000-0000-00004C000000}"/>
    <cellStyle name="Čárka 6 4" xfId="75" xr:uid="{00000000-0005-0000-0000-00004C000000}"/>
    <cellStyle name="Čárka 7" xfId="31" xr:uid="{00000000-0005-0000-0000-00004D000000}"/>
    <cellStyle name="Čárka 7 2" xfId="55" xr:uid="{00000000-0005-0000-0000-00004D000000}"/>
    <cellStyle name="Čárka 7 2 2" xfId="102" xr:uid="{00000000-0005-0000-0000-00004D000000}"/>
    <cellStyle name="Čárka 7 3" xfId="78" xr:uid="{00000000-0005-0000-0000-00004D000000}"/>
    <cellStyle name="Čárka 8" xfId="43" xr:uid="{00000000-0005-0000-0000-000059000000}"/>
    <cellStyle name="Čárka 8 2" xfId="90" xr:uid="{00000000-0005-0000-0000-000059000000}"/>
    <cellStyle name="Hyperlink" xfId="7" xr:uid="{00000000-000B-0000-0000-000008000000}"/>
    <cellStyle name="Hypertextový odkaz 2" xfId="12" xr:uid="{42FF0112-6ACB-455D-8E6C-C81E363EA871}"/>
    <cellStyle name="Měna 2" xfId="6" xr:uid="{00000000-0005-0000-0000-000000000000}"/>
    <cellStyle name="Neutrální 2" xfId="3" xr:uid="{00000000-0005-0000-0000-000001000000}"/>
    <cellStyle name="Neutrální 2 2" xfId="15" xr:uid="{00000000-0005-0000-0000-000002000000}"/>
    <cellStyle name="Normal 2" xfId="8" xr:uid="{22F14BBC-21CC-4276-9932-87439F2E03A6}"/>
    <cellStyle name="Normální" xfId="0" builtinId="0"/>
    <cellStyle name="Normální 2" xfId="1" xr:uid="{00000000-0005-0000-0000-000003000000}"/>
    <cellStyle name="Normální 2 2" xfId="9" xr:uid="{0A6CE9A8-3823-4888-98C8-80688BE7910D}"/>
    <cellStyle name="Normální 2 2 2" xfId="10" xr:uid="{1D461FD1-82D2-4E39-9E51-655E12EA0F1C}"/>
    <cellStyle name="Normální 3" xfId="11" xr:uid="{44943060-8214-451B-AA03-A3E8C2135B67}"/>
    <cellStyle name="Normální 3 2" xfId="2" xr:uid="{00000000-0005-0000-0000-000004000000}"/>
    <cellStyle name="Poznámka 2" xfId="19" xr:uid="{00000000-0005-0000-0000-000042000000}"/>
    <cellStyle name="Procenta" xfId="16" builtinId="5"/>
    <cellStyle name="Procenta 2" xfId="4" xr:uid="{00000000-0005-0000-0000-000005000000}"/>
    <cellStyle name="Správně 2" xfId="5" xr:uid="{00000000-0005-0000-0000-000006000000}"/>
    <cellStyle name="Zvýraznění 1 2" xfId="17" xr:uid="{268BAC58-AE1A-45C9-BD7B-210D7A1EE089}"/>
    <cellStyle name="Zvýraznění 2 2" xfId="18" xr:uid="{116663B3-725E-4A05-8878-75A22220A6D9}"/>
  </cellStyles>
  <dxfs count="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colors>
    <mruColors>
      <color rgb="FF006100"/>
      <color rgb="FFC6EFCE"/>
      <color rgb="FFFF99FF"/>
      <color rgb="FFFFFF99"/>
      <color rgb="FF9BF02B"/>
      <color rgb="FFF02BAE"/>
      <color rgb="FF2BF06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hyperlink" Target="https://ec.europa.eu/eurostat/statistics-explained/index.php?title=Glossary:Classification_of_the_functions_of_government_(COFOG)"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01CA4A-91D2-4F3C-A7FA-8CEAC5CB95B3}">
  <sheetPr>
    <tabColor rgb="FFF4B084"/>
  </sheetPr>
  <dimension ref="A1:EL41"/>
  <sheetViews>
    <sheetView workbookViewId="0">
      <pane ySplit="1" topLeftCell="A2" activePane="bottomLeft" state="frozen"/>
      <selection pane="bottomLeft" activeCell="B34" sqref="B34"/>
    </sheetView>
  </sheetViews>
  <sheetFormatPr defaultColWidth="8.81640625" defaultRowHeight="14.5" x14ac:dyDescent="0.35"/>
  <cols>
    <col min="1" max="1" width="15.453125" customWidth="1"/>
    <col min="2" max="2" width="183.453125" customWidth="1"/>
  </cols>
  <sheetData>
    <row r="1" spans="1:142" ht="30" x14ac:dyDescent="0.35">
      <c r="A1" s="80" t="s">
        <v>0</v>
      </c>
      <c r="B1" s="80" t="s">
        <v>1</v>
      </c>
    </row>
    <row r="2" spans="1:142" x14ac:dyDescent="0.35">
      <c r="A2" s="280">
        <v>1</v>
      </c>
      <c r="B2" s="268" t="s">
        <v>2</v>
      </c>
    </row>
    <row r="3" spans="1:142" x14ac:dyDescent="0.35">
      <c r="A3" s="280">
        <v>2</v>
      </c>
      <c r="B3" s="268" t="s">
        <v>3</v>
      </c>
    </row>
    <row r="4" spans="1:142" x14ac:dyDescent="0.35">
      <c r="A4" s="281">
        <v>3</v>
      </c>
      <c r="B4" s="268" t="s">
        <v>4</v>
      </c>
    </row>
    <row r="5" spans="1:142" x14ac:dyDescent="0.35">
      <c r="A5" s="281">
        <v>4</v>
      </c>
      <c r="B5" s="268" t="s">
        <v>5</v>
      </c>
    </row>
    <row r="6" spans="1:142" x14ac:dyDescent="0.35">
      <c r="A6" s="281">
        <v>5</v>
      </c>
      <c r="B6" s="268" t="s">
        <v>6</v>
      </c>
    </row>
    <row r="7" spans="1:142" x14ac:dyDescent="0.35">
      <c r="A7" s="281">
        <v>6</v>
      </c>
      <c r="B7" s="268" t="s">
        <v>7</v>
      </c>
    </row>
    <row r="8" spans="1:142" s="143" customFormat="1" x14ac:dyDescent="0.35">
      <c r="A8" s="281">
        <v>27</v>
      </c>
      <c r="B8" s="226" t="s">
        <v>8</v>
      </c>
      <c r="C8"/>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row>
    <row r="9" spans="1:142" x14ac:dyDescent="0.35">
      <c r="A9" s="281">
        <v>7</v>
      </c>
      <c r="B9" s="268" t="s">
        <v>9</v>
      </c>
    </row>
    <row r="10" spans="1:142" x14ac:dyDescent="0.35">
      <c r="A10" s="281">
        <v>8</v>
      </c>
      <c r="B10" s="268" t="s">
        <v>10</v>
      </c>
    </row>
    <row r="11" spans="1:142" x14ac:dyDescent="0.35">
      <c r="A11" s="281">
        <v>9</v>
      </c>
      <c r="B11" s="268" t="s">
        <v>11</v>
      </c>
    </row>
    <row r="12" spans="1:142" x14ac:dyDescent="0.35">
      <c r="A12" s="281">
        <v>10</v>
      </c>
      <c r="B12" s="268" t="s">
        <v>12</v>
      </c>
    </row>
    <row r="13" spans="1:142" x14ac:dyDescent="0.35">
      <c r="A13" s="281">
        <v>11</v>
      </c>
      <c r="B13" s="268" t="s">
        <v>13</v>
      </c>
    </row>
    <row r="14" spans="1:142" x14ac:dyDescent="0.35">
      <c r="A14" s="281">
        <v>12</v>
      </c>
      <c r="B14" s="268" t="s">
        <v>14</v>
      </c>
    </row>
    <row r="15" spans="1:142" x14ac:dyDescent="0.35">
      <c r="A15" s="281">
        <v>13</v>
      </c>
      <c r="B15" s="268" t="s">
        <v>15</v>
      </c>
    </row>
    <row r="16" spans="1:142" x14ac:dyDescent="0.35">
      <c r="A16" s="281">
        <v>14</v>
      </c>
      <c r="B16" s="268" t="s">
        <v>16</v>
      </c>
    </row>
    <row r="17" spans="1:142" x14ac:dyDescent="0.35">
      <c r="A17" s="281">
        <v>15</v>
      </c>
      <c r="B17" s="268" t="s">
        <v>17</v>
      </c>
    </row>
    <row r="18" spans="1:142" s="144" customFormat="1" x14ac:dyDescent="0.35">
      <c r="A18" s="281">
        <v>28</v>
      </c>
      <c r="B18" s="268" t="s">
        <v>18</v>
      </c>
      <c r="C18" s="104"/>
      <c r="D18" s="104"/>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4"/>
      <c r="BR18" s="104"/>
      <c r="BS18" s="104"/>
      <c r="BT18" s="104"/>
      <c r="BU18" s="104"/>
      <c r="BV18" s="104"/>
      <c r="BW18" s="104"/>
      <c r="BX18" s="104"/>
      <c r="BY18" s="104"/>
      <c r="BZ18" s="104"/>
      <c r="CA18" s="104"/>
      <c r="CB18" s="104"/>
      <c r="CC18" s="104"/>
      <c r="CD18" s="104"/>
      <c r="CE18" s="104"/>
      <c r="CF18" s="104"/>
      <c r="CG18" s="104"/>
      <c r="CH18" s="104"/>
      <c r="CI18" s="104"/>
      <c r="CJ18" s="104"/>
      <c r="CK18" s="104"/>
      <c r="CL18" s="104"/>
      <c r="CM18" s="104"/>
      <c r="CN18" s="104"/>
      <c r="CO18" s="104"/>
      <c r="CP18" s="104"/>
      <c r="CQ18" s="104"/>
      <c r="CR18" s="104"/>
      <c r="CS18" s="104"/>
      <c r="CT18" s="104"/>
      <c r="CU18" s="104"/>
      <c r="CV18" s="104"/>
      <c r="CW18" s="104"/>
      <c r="CX18" s="104"/>
      <c r="CY18" s="104"/>
      <c r="CZ18" s="104"/>
      <c r="DA18" s="104"/>
      <c r="DB18" s="104"/>
      <c r="DC18" s="104"/>
      <c r="DD18" s="104"/>
      <c r="DE18" s="104"/>
      <c r="DF18" s="104"/>
      <c r="DG18" s="104"/>
      <c r="DH18" s="104"/>
      <c r="DI18" s="104"/>
      <c r="DJ18" s="104"/>
      <c r="DK18" s="104"/>
      <c r="DL18" s="104"/>
      <c r="DM18" s="104"/>
      <c r="DN18" s="104"/>
      <c r="DO18" s="104"/>
      <c r="DP18" s="104"/>
      <c r="DQ18" s="104"/>
      <c r="DR18" s="104"/>
      <c r="DS18" s="104"/>
      <c r="DT18" s="104"/>
      <c r="DU18" s="104"/>
      <c r="DV18" s="104"/>
      <c r="DW18" s="104"/>
      <c r="DX18" s="104"/>
      <c r="DY18" s="104"/>
      <c r="DZ18" s="104"/>
      <c r="EA18" s="104"/>
      <c r="EB18" s="104"/>
      <c r="EC18" s="104"/>
      <c r="ED18" s="104"/>
      <c r="EE18" s="104"/>
      <c r="EF18" s="104"/>
      <c r="EG18" s="104"/>
      <c r="EH18" s="104"/>
      <c r="EI18" s="104"/>
      <c r="EJ18" s="104"/>
      <c r="EK18" s="104"/>
      <c r="EL18" s="104"/>
    </row>
    <row r="19" spans="1:142" x14ac:dyDescent="0.35">
      <c r="A19" s="281">
        <v>16</v>
      </c>
      <c r="B19" s="268" t="s">
        <v>19</v>
      </c>
    </row>
    <row r="20" spans="1:142" x14ac:dyDescent="0.35">
      <c r="A20" s="281">
        <v>17</v>
      </c>
      <c r="B20" s="268" t="s">
        <v>20</v>
      </c>
    </row>
    <row r="21" spans="1:142" x14ac:dyDescent="0.35">
      <c r="A21" s="281">
        <v>18</v>
      </c>
      <c r="B21" s="268" t="s">
        <v>21</v>
      </c>
    </row>
    <row r="22" spans="1:142" s="141" customFormat="1" x14ac:dyDescent="0.35">
      <c r="A22" s="281">
        <v>29</v>
      </c>
      <c r="B22" s="268" t="s">
        <v>22</v>
      </c>
      <c r="C22" s="103"/>
      <c r="D22" s="103"/>
      <c r="E22" s="103"/>
      <c r="F22" s="103"/>
      <c r="G22" s="103"/>
      <c r="H22" s="103"/>
      <c r="I22" s="103"/>
      <c r="J22" s="103"/>
      <c r="K22" s="103"/>
      <c r="L22" s="103"/>
      <c r="M22" s="103"/>
      <c r="N22" s="103"/>
      <c r="O22" s="103"/>
      <c r="P22" s="103"/>
      <c r="Q22" s="103"/>
      <c r="R22" s="103"/>
      <c r="S22" s="103"/>
      <c r="T22" s="103"/>
      <c r="U22" s="103"/>
      <c r="V22" s="103"/>
      <c r="W22" s="103"/>
      <c r="X22" s="103"/>
      <c r="Y22" s="103"/>
      <c r="Z22" s="103"/>
      <c r="AA22" s="103"/>
      <c r="AB22" s="103"/>
      <c r="AC22" s="103"/>
      <c r="AD22" s="103"/>
      <c r="AE22" s="103"/>
      <c r="AF22" s="103"/>
      <c r="AG22" s="103"/>
      <c r="AH22" s="103"/>
      <c r="AI22" s="103"/>
      <c r="AJ22" s="103"/>
      <c r="AK22" s="103"/>
      <c r="AL22" s="103"/>
      <c r="AM22" s="103"/>
      <c r="AN22" s="103"/>
      <c r="AO22" s="103"/>
      <c r="AP22" s="103"/>
      <c r="AQ22" s="103"/>
      <c r="AR22" s="103"/>
      <c r="AS22" s="103"/>
      <c r="AT22" s="103"/>
      <c r="AU22" s="103"/>
      <c r="AV22" s="103"/>
      <c r="AW22" s="103"/>
      <c r="AX22" s="103"/>
      <c r="AY22" s="103"/>
      <c r="AZ22" s="103"/>
      <c r="BA22" s="103"/>
      <c r="BB22" s="103"/>
      <c r="BC22" s="103"/>
      <c r="BD22" s="103"/>
      <c r="BE22" s="103"/>
      <c r="BF22" s="103"/>
      <c r="BG22" s="103"/>
      <c r="BH22" s="103"/>
      <c r="BI22" s="103"/>
      <c r="BJ22" s="103"/>
      <c r="BK22" s="103"/>
      <c r="BL22" s="103"/>
      <c r="BM22" s="103"/>
      <c r="BN22" s="103"/>
      <c r="BO22" s="103"/>
      <c r="BP22" s="103"/>
      <c r="BQ22" s="103"/>
      <c r="BR22" s="103"/>
      <c r="BS22" s="103"/>
      <c r="BT22" s="103"/>
      <c r="BU22" s="103"/>
      <c r="BV22" s="103"/>
      <c r="BW22" s="103"/>
      <c r="BX22" s="103"/>
      <c r="BY22" s="103"/>
      <c r="BZ22" s="103"/>
      <c r="CA22" s="103"/>
      <c r="CB22" s="103"/>
      <c r="CC22" s="103"/>
      <c r="CD22" s="103"/>
      <c r="CE22" s="103"/>
      <c r="CF22" s="103"/>
      <c r="CG22" s="103"/>
      <c r="CH22" s="103"/>
      <c r="CI22" s="103"/>
      <c r="CJ22" s="103"/>
      <c r="CK22" s="103"/>
      <c r="CL22" s="103"/>
      <c r="CM22" s="103"/>
      <c r="CN22" s="103"/>
      <c r="CO22" s="103"/>
      <c r="CP22" s="103"/>
      <c r="CQ22" s="103"/>
      <c r="CR22" s="103"/>
      <c r="CS22" s="103"/>
      <c r="CT22" s="103"/>
      <c r="CU22" s="103"/>
      <c r="CV22" s="103"/>
      <c r="CW22" s="103"/>
      <c r="CX22" s="103"/>
      <c r="CY22" s="103"/>
      <c r="CZ22" s="103"/>
      <c r="DA22" s="103"/>
      <c r="DB22" s="103"/>
      <c r="DC22" s="103"/>
      <c r="DD22" s="103"/>
      <c r="DE22" s="103"/>
      <c r="DF22" s="103"/>
      <c r="DG22" s="103"/>
      <c r="DH22" s="103"/>
      <c r="DI22" s="103"/>
      <c r="DJ22" s="103"/>
      <c r="DK22" s="103"/>
      <c r="DL22" s="103"/>
      <c r="DM22" s="103"/>
      <c r="DN22" s="103"/>
      <c r="DO22" s="103"/>
      <c r="DP22" s="103"/>
      <c r="DQ22" s="103"/>
      <c r="DR22" s="103"/>
      <c r="DS22" s="103"/>
      <c r="DT22" s="103"/>
      <c r="DU22" s="103"/>
      <c r="DV22" s="103"/>
      <c r="DW22" s="103"/>
      <c r="DX22" s="103"/>
      <c r="DY22" s="103"/>
      <c r="DZ22" s="103"/>
      <c r="EA22" s="103"/>
      <c r="EB22" s="103"/>
      <c r="EC22" s="103"/>
      <c r="ED22" s="103"/>
      <c r="EE22" s="103"/>
      <c r="EF22" s="103"/>
      <c r="EG22" s="103"/>
      <c r="EH22" s="103"/>
      <c r="EI22" s="103"/>
      <c r="EJ22" s="103"/>
      <c r="EK22" s="103"/>
      <c r="EL22" s="103"/>
    </row>
    <row r="23" spans="1:142" s="143" customFormat="1" x14ac:dyDescent="0.35">
      <c r="A23" s="281">
        <v>19</v>
      </c>
      <c r="B23" s="268" t="s">
        <v>23</v>
      </c>
      <c r="C23"/>
      <c r="D23"/>
      <c r="E23"/>
      <c r="F23"/>
      <c r="G23"/>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row>
    <row r="24" spans="1:142" x14ac:dyDescent="0.35">
      <c r="A24" s="281">
        <v>20</v>
      </c>
      <c r="B24" s="268" t="s">
        <v>24</v>
      </c>
    </row>
    <row r="25" spans="1:142" x14ac:dyDescent="0.35">
      <c r="A25" s="281">
        <v>21</v>
      </c>
      <c r="B25" s="268" t="s">
        <v>25</v>
      </c>
    </row>
    <row r="26" spans="1:142" x14ac:dyDescent="0.35">
      <c r="A26" s="281">
        <v>22</v>
      </c>
      <c r="B26" s="268" t="s">
        <v>26</v>
      </c>
    </row>
    <row r="27" spans="1:142" x14ac:dyDescent="0.35">
      <c r="A27" s="281">
        <v>23</v>
      </c>
      <c r="B27" s="268" t="s">
        <v>27</v>
      </c>
    </row>
    <row r="28" spans="1:142" x14ac:dyDescent="0.35">
      <c r="A28" s="281">
        <v>24</v>
      </c>
      <c r="B28" s="268" t="s">
        <v>28</v>
      </c>
    </row>
    <row r="29" spans="1:142" s="103" customFormat="1" ht="15.75" customHeight="1" x14ac:dyDescent="0.35">
      <c r="A29" s="281">
        <v>30</v>
      </c>
      <c r="B29" s="282" t="s">
        <v>29</v>
      </c>
    </row>
    <row r="30" spans="1:142" x14ac:dyDescent="0.35">
      <c r="A30" s="281">
        <v>25</v>
      </c>
      <c r="B30" s="268" t="s">
        <v>30</v>
      </c>
    </row>
    <row r="31" spans="1:142" x14ac:dyDescent="0.35">
      <c r="A31" s="281">
        <v>26</v>
      </c>
      <c r="B31" s="268" t="s">
        <v>31</v>
      </c>
    </row>
    <row r="32" spans="1:142" s="143" customFormat="1" x14ac:dyDescent="0.35">
      <c r="A32" s="281">
        <v>31</v>
      </c>
      <c r="B32" s="268" t="s">
        <v>32</v>
      </c>
      <c r="C32"/>
      <c r="D32"/>
      <c r="E32"/>
      <c r="F32"/>
      <c r="G32"/>
      <c r="H32"/>
      <c r="I32"/>
      <c r="J32"/>
      <c r="K32"/>
      <c r="L32"/>
      <c r="M32"/>
      <c r="N32"/>
      <c r="O32"/>
      <c r="P32"/>
      <c r="Q32"/>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row>
    <row r="33" spans="1:142" s="143" customFormat="1" x14ac:dyDescent="0.35">
      <c r="A33" s="281">
        <v>32</v>
      </c>
      <c r="B33" s="268" t="s">
        <v>33</v>
      </c>
      <c r="C33"/>
      <c r="D33"/>
      <c r="E33"/>
      <c r="F33"/>
      <c r="G33"/>
      <c r="H33"/>
      <c r="I33"/>
      <c r="J33"/>
      <c r="K33"/>
      <c r="L33"/>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row>
    <row r="34" spans="1:142" s="143" customFormat="1" x14ac:dyDescent="0.35">
      <c r="A34" s="281">
        <v>33</v>
      </c>
      <c r="B34" s="170" t="s">
        <v>34</v>
      </c>
      <c r="C34"/>
      <c r="D34"/>
      <c r="E34"/>
      <c r="F34"/>
      <c r="G34"/>
      <c r="H34"/>
      <c r="I34"/>
      <c r="J34"/>
      <c r="K34"/>
      <c r="L34"/>
      <c r="M34"/>
      <c r="N34"/>
      <c r="O34"/>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row>
    <row r="35" spans="1:142" s="143" customFormat="1" x14ac:dyDescent="0.35">
      <c r="A35" s="281">
        <v>34</v>
      </c>
      <c r="B35" s="170" t="s">
        <v>35</v>
      </c>
      <c r="C35"/>
      <c r="D35"/>
      <c r="E35"/>
      <c r="F35"/>
      <c r="G35"/>
      <c r="H35"/>
      <c r="I35"/>
      <c r="J35"/>
      <c r="K35"/>
      <c r="L35"/>
      <c r="M35"/>
      <c r="N35"/>
      <c r="O35"/>
      <c r="P35"/>
      <c r="Q35"/>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row>
    <row r="36" spans="1:142" x14ac:dyDescent="0.35">
      <c r="A36" s="281">
        <v>35</v>
      </c>
      <c r="B36" s="170" t="s">
        <v>36</v>
      </c>
    </row>
    <row r="37" spans="1:142" s="144" customFormat="1" x14ac:dyDescent="0.35">
      <c r="A37" s="281">
        <v>36</v>
      </c>
      <c r="B37" s="268" t="s">
        <v>37</v>
      </c>
      <c r="C37" s="104"/>
      <c r="D37" s="104"/>
      <c r="E37" s="104"/>
      <c r="F37" s="104"/>
      <c r="G37" s="104"/>
      <c r="H37" s="104"/>
      <c r="I37" s="104"/>
      <c r="J37" s="104"/>
      <c r="K37" s="104"/>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C37" s="104"/>
      <c r="BD37" s="104"/>
      <c r="BE37" s="104"/>
      <c r="BF37" s="104"/>
      <c r="BG37" s="104"/>
      <c r="BH37" s="104"/>
      <c r="BI37" s="104"/>
      <c r="BJ37" s="104"/>
      <c r="BK37" s="104"/>
      <c r="BL37" s="104"/>
      <c r="BM37" s="104"/>
      <c r="BN37" s="104"/>
      <c r="BO37" s="104"/>
      <c r="BP37" s="104"/>
      <c r="BQ37" s="104"/>
      <c r="BR37" s="104"/>
      <c r="BS37" s="104"/>
      <c r="BT37" s="104"/>
      <c r="BU37" s="104"/>
      <c r="BV37" s="104"/>
      <c r="BW37" s="104"/>
      <c r="BX37" s="104"/>
      <c r="BY37" s="104"/>
      <c r="BZ37" s="104"/>
      <c r="CA37" s="104"/>
      <c r="CB37" s="104"/>
      <c r="CC37" s="104"/>
      <c r="CD37" s="104"/>
      <c r="CE37" s="104"/>
      <c r="CF37" s="104"/>
      <c r="CG37" s="104"/>
      <c r="CH37" s="104"/>
      <c r="CI37" s="104"/>
      <c r="CJ37" s="104"/>
      <c r="CK37" s="104"/>
      <c r="CL37" s="104"/>
      <c r="CM37" s="104"/>
      <c r="CN37" s="104"/>
      <c r="CO37" s="104"/>
      <c r="CP37" s="104"/>
      <c r="CQ37" s="104"/>
      <c r="CR37" s="104"/>
      <c r="CS37" s="104"/>
      <c r="CT37" s="104"/>
      <c r="CU37" s="104"/>
      <c r="CV37" s="104"/>
      <c r="CW37" s="104"/>
      <c r="CX37" s="104"/>
      <c r="CY37" s="104"/>
      <c r="CZ37" s="104"/>
      <c r="DA37" s="104"/>
      <c r="DB37" s="104"/>
      <c r="DC37" s="104"/>
      <c r="DD37" s="104"/>
      <c r="DE37" s="104"/>
      <c r="DF37" s="104"/>
      <c r="DG37" s="104"/>
      <c r="DH37" s="104"/>
      <c r="DI37" s="104"/>
      <c r="DJ37" s="104"/>
      <c r="DK37" s="104"/>
      <c r="DL37" s="104"/>
      <c r="DM37" s="104"/>
      <c r="DN37" s="104"/>
      <c r="DO37" s="104"/>
      <c r="DP37" s="104"/>
      <c r="DQ37" s="104"/>
      <c r="DR37" s="104"/>
      <c r="DS37" s="104"/>
      <c r="DT37" s="104"/>
      <c r="DU37" s="104"/>
      <c r="DV37" s="104"/>
      <c r="DW37" s="104"/>
      <c r="DX37" s="104"/>
      <c r="DY37" s="104"/>
      <c r="DZ37" s="104"/>
      <c r="EA37" s="104"/>
      <c r="EB37" s="104"/>
      <c r="EC37" s="104"/>
      <c r="ED37" s="104"/>
      <c r="EE37" s="104"/>
      <c r="EF37" s="104"/>
      <c r="EG37" s="104"/>
      <c r="EH37" s="104"/>
      <c r="EI37" s="104"/>
      <c r="EJ37" s="104"/>
      <c r="EK37" s="104"/>
      <c r="EL37" s="104"/>
    </row>
    <row r="38" spans="1:142" x14ac:dyDescent="0.35">
      <c r="A38" s="281">
        <v>37</v>
      </c>
      <c r="B38" s="283" t="s">
        <v>38</v>
      </c>
    </row>
    <row r="39" spans="1:142" x14ac:dyDescent="0.35">
      <c r="A39" s="266"/>
      <c r="B39" s="266"/>
    </row>
    <row r="41" spans="1:142" x14ac:dyDescent="0.35">
      <c r="A41" t="s">
        <v>39</v>
      </c>
    </row>
  </sheetData>
  <pageMargins left="0.7" right="0.7" top="0.75" bottom="0.75" header="0.3" footer="0.3"/>
  <pageSetup paperSize="9" orientation="portrait" r:id="rId1"/>
  <headerFooter>
    <oddFooter>&amp;C_x000D_&amp;1#&amp;"Calibri"&amp;10&amp;K008000 Interní informace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1F1A88-D8C4-4F4D-8CAC-4E91B9DAC4E7}">
  <sheetPr>
    <tabColor theme="4" tint="-0.249977111117893"/>
  </sheetPr>
  <dimension ref="A1:R90"/>
  <sheetViews>
    <sheetView showGridLines="0" topLeftCell="A52" zoomScaleNormal="100" workbookViewId="0">
      <selection sqref="A1:L1"/>
    </sheetView>
  </sheetViews>
  <sheetFormatPr defaultColWidth="8.7265625" defaultRowHeight="14.5" x14ac:dyDescent="0.35"/>
  <cols>
    <col min="1" max="1" width="92.7265625" style="26" customWidth="1"/>
    <col min="2" max="11" width="8.7265625" style="26" customWidth="1"/>
    <col min="12" max="12" width="65.26953125" style="26" customWidth="1"/>
    <col min="13" max="16384" width="8.7265625" style="26"/>
  </cols>
  <sheetData>
    <row r="1" spans="1:12" s="21" customFormat="1" ht="33" customHeight="1" x14ac:dyDescent="0.35">
      <c r="A1" s="689" t="s">
        <v>3033</v>
      </c>
      <c r="B1" s="690"/>
      <c r="C1" s="690"/>
      <c r="D1" s="690"/>
      <c r="E1" s="690"/>
      <c r="F1" s="690"/>
      <c r="G1" s="690"/>
      <c r="H1" s="674"/>
      <c r="I1" s="674"/>
      <c r="J1" s="674"/>
      <c r="K1" s="674"/>
      <c r="L1" s="674"/>
    </row>
    <row r="2" spans="1:12" s="21" customFormat="1" ht="33" customHeight="1" x14ac:dyDescent="0.35">
      <c r="A2" s="671" t="s">
        <v>3034</v>
      </c>
      <c r="B2" s="672"/>
      <c r="C2" s="672"/>
      <c r="D2" s="672"/>
      <c r="E2" s="672"/>
      <c r="F2" s="672"/>
      <c r="G2" s="672"/>
      <c r="H2" s="672"/>
      <c r="I2" s="672"/>
      <c r="J2" s="672"/>
      <c r="K2" s="672"/>
      <c r="L2" s="661"/>
    </row>
    <row r="3" spans="1:12" ht="17.149999999999999" customHeight="1" x14ac:dyDescent="0.35">
      <c r="A3" s="22"/>
      <c r="B3" s="23">
        <v>2017</v>
      </c>
      <c r="C3" s="23">
        <v>2018</v>
      </c>
      <c r="D3" s="24">
        <v>2019</v>
      </c>
      <c r="E3" s="25">
        <v>2020</v>
      </c>
      <c r="F3" s="23">
        <v>2021</v>
      </c>
      <c r="G3" s="23">
        <v>2022</v>
      </c>
      <c r="H3" s="23">
        <v>2023</v>
      </c>
      <c r="I3" s="23">
        <v>2024</v>
      </c>
      <c r="J3" s="23">
        <v>2025</v>
      </c>
      <c r="K3" s="23">
        <v>2026</v>
      </c>
      <c r="L3" s="691" t="s">
        <v>3035</v>
      </c>
    </row>
    <row r="4" spans="1:12" ht="15.5" x14ac:dyDescent="0.35">
      <c r="A4" s="27" t="s">
        <v>3036</v>
      </c>
      <c r="B4" s="28">
        <v>194093.2</v>
      </c>
      <c r="C4" s="28">
        <v>210943.6</v>
      </c>
      <c r="D4" s="29">
        <v>223931.3</v>
      </c>
      <c r="E4" s="30">
        <v>213748</v>
      </c>
      <c r="F4" s="28">
        <v>228951.5</v>
      </c>
      <c r="G4" s="28">
        <v>245536.7</v>
      </c>
      <c r="H4" s="28">
        <v>259579.2</v>
      </c>
      <c r="I4" s="28">
        <v>274557.09999999998</v>
      </c>
      <c r="J4" s="28">
        <v>290588.30203871208</v>
      </c>
      <c r="K4" s="28">
        <v>307851.00496781</v>
      </c>
      <c r="L4" s="692"/>
    </row>
    <row r="5" spans="1:12" ht="15.5" x14ac:dyDescent="0.35">
      <c r="A5" s="27" t="s">
        <v>3037</v>
      </c>
      <c r="B5" s="31"/>
      <c r="C5" s="31"/>
      <c r="D5" s="32"/>
      <c r="E5" s="30">
        <v>166.5</v>
      </c>
      <c r="F5" s="28">
        <v>823.2</v>
      </c>
      <c r="G5" s="28">
        <v>2078.1</v>
      </c>
      <c r="H5" s="28">
        <v>1907.6</v>
      </c>
      <c r="I5" s="28">
        <v>1418.5</v>
      </c>
      <c r="J5" s="28">
        <v>1610.9</v>
      </c>
      <c r="K5" s="28">
        <v>351.5</v>
      </c>
      <c r="L5" s="692"/>
    </row>
    <row r="6" spans="1:12" ht="15" customHeight="1" x14ac:dyDescent="0.35">
      <c r="A6" s="33" t="s">
        <v>3038</v>
      </c>
      <c r="B6" s="33">
        <f>B7+B16+B22+B29+B39+B46+B53+B60+B67+B76</f>
        <v>75673.399999999994</v>
      </c>
      <c r="C6" s="33">
        <f t="shared" ref="C6:J6" si="0">C7+C16+C22+C29+C39+C46+C53+C60+C67+C76</f>
        <v>85642.599999999991</v>
      </c>
      <c r="D6" s="34">
        <f t="shared" si="0"/>
        <v>92505.1</v>
      </c>
      <c r="E6" s="33">
        <f>E7+E16+E22+E29+E39+E46+E53+E60+E67+E76</f>
        <v>101531.1</v>
      </c>
      <c r="F6" s="33">
        <f>F7+F16+F22+F29+F39+F46+F53+F60+F67+F76</f>
        <v>111413.40000000001</v>
      </c>
      <c r="G6" s="33">
        <f t="shared" si="0"/>
        <v>112281.1</v>
      </c>
      <c r="H6" s="33">
        <f t="shared" si="0"/>
        <v>117044.1</v>
      </c>
      <c r="I6" s="33">
        <f t="shared" si="0"/>
        <v>119921.20000000001</v>
      </c>
      <c r="J6" s="33">
        <f t="shared" si="0"/>
        <v>130243.2</v>
      </c>
      <c r="K6" s="33">
        <f>K7+K16+K22+K29+K39+K46+K53+K60+K67+K76</f>
        <v>137037.70000000001</v>
      </c>
      <c r="L6" s="692"/>
    </row>
    <row r="7" spans="1:12" ht="15" customHeight="1" x14ac:dyDescent="0.35">
      <c r="A7" s="35" t="s">
        <v>3039</v>
      </c>
      <c r="B7" s="36">
        <f>+SUM(B8:B15)</f>
        <v>8146.8</v>
      </c>
      <c r="C7" s="36">
        <f t="shared" ref="C7:D7" si="1">+SUM(C8:C15)</f>
        <v>9344.2000000000007</v>
      </c>
      <c r="D7" s="37">
        <f t="shared" si="1"/>
        <v>9784.5</v>
      </c>
      <c r="E7" s="36">
        <v>9718.9</v>
      </c>
      <c r="F7" s="36">
        <v>10393.4</v>
      </c>
      <c r="G7" s="36">
        <v>10954.9</v>
      </c>
      <c r="H7" s="36">
        <v>11525.1</v>
      </c>
      <c r="I7" s="36">
        <v>11970.5</v>
      </c>
      <c r="J7" s="36">
        <v>12889.9</v>
      </c>
      <c r="K7" s="36">
        <v>13643.5</v>
      </c>
      <c r="L7" s="693"/>
    </row>
    <row r="8" spans="1:12" ht="15" customHeight="1" x14ac:dyDescent="0.35">
      <c r="A8" s="38" t="s">
        <v>2487</v>
      </c>
      <c r="B8" s="39">
        <v>4832</v>
      </c>
      <c r="C8" s="39">
        <v>5595.7</v>
      </c>
      <c r="D8" s="40">
        <v>5825.2</v>
      </c>
      <c r="E8" s="39"/>
      <c r="F8" s="39"/>
      <c r="G8" s="39"/>
      <c r="H8" s="39"/>
      <c r="I8" s="39"/>
      <c r="J8" s="39"/>
      <c r="K8" s="39"/>
      <c r="L8" s="41" t="s">
        <v>3040</v>
      </c>
    </row>
    <row r="9" spans="1:12" ht="15" customHeight="1" x14ac:dyDescent="0.35">
      <c r="A9" s="38" t="s">
        <v>3041</v>
      </c>
      <c r="B9" s="39">
        <v>86.3</v>
      </c>
      <c r="C9" s="39">
        <v>96.3</v>
      </c>
      <c r="D9" s="40">
        <v>103.5</v>
      </c>
      <c r="E9" s="39"/>
      <c r="F9" s="39"/>
      <c r="G9" s="39"/>
      <c r="H9" s="39"/>
      <c r="I9" s="39"/>
      <c r="J9" s="39"/>
      <c r="K9" s="39"/>
      <c r="L9" s="41" t="s">
        <v>170</v>
      </c>
    </row>
    <row r="10" spans="1:12" ht="15" customHeight="1" x14ac:dyDescent="0.35">
      <c r="A10" s="38" t="s">
        <v>3042</v>
      </c>
      <c r="B10" s="39">
        <v>202.3</v>
      </c>
      <c r="C10" s="39">
        <v>224.3</v>
      </c>
      <c r="D10" s="40">
        <v>230.3</v>
      </c>
      <c r="E10" s="39"/>
      <c r="F10" s="39"/>
      <c r="G10" s="39"/>
      <c r="H10" s="39"/>
      <c r="I10" s="39"/>
      <c r="J10" s="39"/>
      <c r="K10" s="39"/>
      <c r="L10" s="41" t="s">
        <v>170</v>
      </c>
    </row>
    <row r="11" spans="1:12" ht="15" customHeight="1" x14ac:dyDescent="0.35">
      <c r="A11" s="38" t="s">
        <v>3043</v>
      </c>
      <c r="B11" s="39">
        <v>1112.4000000000001</v>
      </c>
      <c r="C11" s="39">
        <v>1226.9000000000001</v>
      </c>
      <c r="D11" s="40">
        <v>1418.3</v>
      </c>
      <c r="E11" s="39"/>
      <c r="F11" s="39"/>
      <c r="G11" s="39"/>
      <c r="H11" s="39"/>
      <c r="I11" s="39"/>
      <c r="J11" s="39"/>
      <c r="K11" s="39"/>
      <c r="L11" s="41" t="s">
        <v>170</v>
      </c>
    </row>
    <row r="12" spans="1:12" ht="15" customHeight="1" x14ac:dyDescent="0.35">
      <c r="A12" s="38" t="s">
        <v>3044</v>
      </c>
      <c r="B12" s="39">
        <v>78.5</v>
      </c>
      <c r="C12" s="39">
        <v>133.80000000000001</v>
      </c>
      <c r="D12" s="40">
        <v>93.6</v>
      </c>
      <c r="E12" s="39"/>
      <c r="F12" s="39"/>
      <c r="G12" s="39"/>
      <c r="H12" s="39"/>
      <c r="I12" s="39"/>
      <c r="J12" s="39"/>
      <c r="K12" s="39"/>
      <c r="L12" s="41" t="s">
        <v>3045</v>
      </c>
    </row>
    <row r="13" spans="1:12" ht="15" customHeight="1" x14ac:dyDescent="0.35">
      <c r="A13" s="38" t="s">
        <v>2032</v>
      </c>
      <c r="B13" s="39">
        <v>330.6</v>
      </c>
      <c r="C13" s="39">
        <v>403.2</v>
      </c>
      <c r="D13" s="40">
        <v>397.5</v>
      </c>
      <c r="E13" s="39"/>
      <c r="F13" s="39"/>
      <c r="G13" s="39"/>
      <c r="H13" s="39"/>
      <c r="I13" s="39"/>
      <c r="J13" s="39"/>
      <c r="K13" s="39"/>
      <c r="L13" s="41" t="s">
        <v>3046</v>
      </c>
    </row>
    <row r="14" spans="1:12" ht="15" customHeight="1" x14ac:dyDescent="0.35">
      <c r="A14" s="38" t="s">
        <v>3047</v>
      </c>
      <c r="B14" s="39">
        <v>1504.7</v>
      </c>
      <c r="C14" s="39">
        <v>1664</v>
      </c>
      <c r="D14" s="40">
        <v>1716.1</v>
      </c>
      <c r="E14" s="39"/>
      <c r="F14" s="39"/>
      <c r="G14" s="39"/>
      <c r="H14" s="39"/>
      <c r="I14" s="39"/>
      <c r="J14" s="39"/>
      <c r="K14" s="39"/>
      <c r="L14" s="41" t="s">
        <v>170</v>
      </c>
    </row>
    <row r="15" spans="1:12" ht="15" customHeight="1" x14ac:dyDescent="0.35">
      <c r="A15" s="42" t="s">
        <v>3048</v>
      </c>
      <c r="B15" s="43">
        <v>0</v>
      </c>
      <c r="C15" s="43">
        <v>0</v>
      </c>
      <c r="D15" s="44">
        <v>0</v>
      </c>
      <c r="E15" s="43"/>
      <c r="F15" s="43"/>
      <c r="G15" s="43"/>
      <c r="H15" s="43"/>
      <c r="I15" s="43"/>
      <c r="J15" s="43"/>
      <c r="K15" s="43"/>
      <c r="L15" s="45" t="s">
        <v>170</v>
      </c>
    </row>
    <row r="16" spans="1:12" ht="15" customHeight="1" x14ac:dyDescent="0.35">
      <c r="A16" s="35" t="s">
        <v>3049</v>
      </c>
      <c r="B16" s="36">
        <f>SUM(B17:B21)</f>
        <v>1554.6</v>
      </c>
      <c r="C16" s="36">
        <f t="shared" ref="C16:D16" si="2">SUM(C17:C21)</f>
        <v>1821.9</v>
      </c>
      <c r="D16" s="36">
        <f t="shared" si="2"/>
        <v>1974.8999999999999</v>
      </c>
      <c r="E16" s="36">
        <v>2439.1</v>
      </c>
      <c r="F16" s="36">
        <v>2809.8</v>
      </c>
      <c r="G16" s="36">
        <v>3143.9</v>
      </c>
      <c r="H16" s="36">
        <v>3650</v>
      </c>
      <c r="I16" s="36">
        <v>3898</v>
      </c>
      <c r="J16" s="36">
        <v>3977.4</v>
      </c>
      <c r="K16" s="36">
        <v>4304.3999999999996</v>
      </c>
      <c r="L16" s="46"/>
    </row>
    <row r="17" spans="1:12" ht="15" customHeight="1" x14ac:dyDescent="0.35">
      <c r="A17" s="38" t="s">
        <v>3050</v>
      </c>
      <c r="B17" s="39">
        <v>1373.2</v>
      </c>
      <c r="C17" s="39">
        <v>1628.5</v>
      </c>
      <c r="D17" s="40">
        <v>1754.2</v>
      </c>
      <c r="E17" s="39"/>
      <c r="F17" s="39"/>
      <c r="G17" s="39"/>
      <c r="H17" s="39"/>
      <c r="I17" s="39"/>
      <c r="J17" s="39"/>
      <c r="K17" s="39"/>
      <c r="L17" s="47"/>
    </row>
    <row r="18" spans="1:12" ht="15" customHeight="1" x14ac:dyDescent="0.35">
      <c r="A18" s="38" t="s">
        <v>3051</v>
      </c>
      <c r="B18" s="39">
        <v>8.8000000000000007</v>
      </c>
      <c r="C18" s="39">
        <v>9.1999999999999993</v>
      </c>
      <c r="D18" s="40">
        <v>7.4</v>
      </c>
      <c r="E18" s="39"/>
      <c r="F18" s="39"/>
      <c r="G18" s="39"/>
      <c r="H18" s="39"/>
      <c r="I18" s="39"/>
      <c r="J18" s="39"/>
      <c r="K18" s="39"/>
      <c r="L18" s="47"/>
    </row>
    <row r="19" spans="1:12" ht="15" customHeight="1" x14ac:dyDescent="0.35">
      <c r="A19" s="38" t="s">
        <v>3052</v>
      </c>
      <c r="B19" s="39">
        <v>56.5</v>
      </c>
      <c r="C19" s="39">
        <v>51.6</v>
      </c>
      <c r="D19" s="40">
        <v>60.6</v>
      </c>
      <c r="E19" s="39"/>
      <c r="F19" s="39"/>
      <c r="G19" s="39"/>
      <c r="H19" s="39"/>
      <c r="I19" s="39"/>
      <c r="J19" s="39"/>
      <c r="K19" s="39"/>
      <c r="L19" s="47"/>
    </row>
    <row r="20" spans="1:12" ht="15" customHeight="1" x14ac:dyDescent="0.35">
      <c r="A20" s="38" t="s">
        <v>3053</v>
      </c>
      <c r="B20" s="39">
        <v>14.5</v>
      </c>
      <c r="C20" s="39">
        <v>15.4</v>
      </c>
      <c r="D20" s="40">
        <v>15.1</v>
      </c>
      <c r="E20" s="39"/>
      <c r="F20" s="39"/>
      <c r="G20" s="39"/>
      <c r="H20" s="39"/>
      <c r="I20" s="39"/>
      <c r="J20" s="39"/>
      <c r="K20" s="39"/>
      <c r="L20" s="47"/>
    </row>
    <row r="21" spans="1:12" ht="15" customHeight="1" x14ac:dyDescent="0.35">
      <c r="A21" s="42" t="s">
        <v>3054</v>
      </c>
      <c r="B21" s="39">
        <v>101.6</v>
      </c>
      <c r="C21" s="39">
        <v>117.2</v>
      </c>
      <c r="D21" s="40">
        <v>137.6</v>
      </c>
      <c r="E21" s="39"/>
      <c r="F21" s="39"/>
      <c r="G21" s="39"/>
      <c r="H21" s="39"/>
      <c r="I21" s="39"/>
      <c r="J21" s="39"/>
      <c r="K21" s="39"/>
      <c r="L21" s="47"/>
    </row>
    <row r="22" spans="1:12" ht="15" customHeight="1" x14ac:dyDescent="0.35">
      <c r="A22" s="35" t="s">
        <v>3055</v>
      </c>
      <c r="B22" s="36">
        <f>+SUM(B23:B28)</f>
        <v>3392.2</v>
      </c>
      <c r="C22" s="36">
        <f t="shared" ref="C22" si="3">+SUM(C23:C28)</f>
        <v>3919.7999999999997</v>
      </c>
      <c r="D22" s="37">
        <f>+SUM(D23:D28)</f>
        <v>4263.3</v>
      </c>
      <c r="E22" s="36">
        <v>4563.8</v>
      </c>
      <c r="F22" s="36">
        <v>4817</v>
      </c>
      <c r="G22" s="36">
        <v>4939.8</v>
      </c>
      <c r="H22" s="36">
        <v>5141.7</v>
      </c>
      <c r="I22" s="36">
        <v>5272.3</v>
      </c>
      <c r="J22" s="36">
        <v>5727.4</v>
      </c>
      <c r="K22" s="36">
        <v>6025.7</v>
      </c>
      <c r="L22" s="46"/>
    </row>
    <row r="23" spans="1:12" ht="15" customHeight="1" x14ac:dyDescent="0.35">
      <c r="A23" s="38" t="s">
        <v>3056</v>
      </c>
      <c r="B23" s="39">
        <v>1699.7</v>
      </c>
      <c r="C23" s="39">
        <v>1988.6</v>
      </c>
      <c r="D23" s="40">
        <v>2201.4</v>
      </c>
      <c r="E23" s="39"/>
      <c r="F23" s="39"/>
      <c r="G23" s="39"/>
      <c r="H23" s="39"/>
      <c r="I23" s="39"/>
      <c r="J23" s="39"/>
      <c r="K23" s="39"/>
      <c r="L23" s="41" t="s">
        <v>170</v>
      </c>
    </row>
    <row r="24" spans="1:12" ht="15" customHeight="1" x14ac:dyDescent="0.35">
      <c r="A24" s="38" t="s">
        <v>3057</v>
      </c>
      <c r="B24" s="39">
        <v>478.3</v>
      </c>
      <c r="C24" s="39">
        <v>590.4</v>
      </c>
      <c r="D24" s="40">
        <v>612</v>
      </c>
      <c r="E24" s="39"/>
      <c r="F24" s="39"/>
      <c r="G24" s="39"/>
      <c r="H24" s="39"/>
      <c r="I24" s="39"/>
      <c r="J24" s="39"/>
      <c r="K24" s="39"/>
      <c r="L24" s="41" t="s">
        <v>170</v>
      </c>
    </row>
    <row r="25" spans="1:12" ht="15" customHeight="1" x14ac:dyDescent="0.35">
      <c r="A25" s="38" t="s">
        <v>3058</v>
      </c>
      <c r="B25" s="39">
        <v>579.20000000000005</v>
      </c>
      <c r="C25" s="39">
        <v>633.9</v>
      </c>
      <c r="D25" s="40">
        <v>697.2</v>
      </c>
      <c r="E25" s="39"/>
      <c r="F25" s="39"/>
      <c r="G25" s="39"/>
      <c r="H25" s="39"/>
      <c r="I25" s="39"/>
      <c r="J25" s="39"/>
      <c r="K25" s="39"/>
      <c r="L25" s="41" t="s">
        <v>170</v>
      </c>
    </row>
    <row r="26" spans="1:12" ht="15" customHeight="1" x14ac:dyDescent="0.35">
      <c r="A26" s="38" t="s">
        <v>3059</v>
      </c>
      <c r="B26" s="39">
        <v>345.4</v>
      </c>
      <c r="C26" s="39">
        <v>396.5</v>
      </c>
      <c r="D26" s="40">
        <v>428.8</v>
      </c>
      <c r="E26" s="39"/>
      <c r="F26" s="39"/>
      <c r="G26" s="39"/>
      <c r="H26" s="39"/>
      <c r="I26" s="39"/>
      <c r="J26" s="39"/>
      <c r="K26" s="39"/>
      <c r="L26" s="41" t="s">
        <v>170</v>
      </c>
    </row>
    <row r="27" spans="1:12" ht="15" customHeight="1" x14ac:dyDescent="0.35">
      <c r="A27" s="38" t="s">
        <v>3060</v>
      </c>
      <c r="B27" s="39">
        <v>3.1</v>
      </c>
      <c r="C27" s="39">
        <v>2.7</v>
      </c>
      <c r="D27" s="40">
        <v>4.5</v>
      </c>
      <c r="E27" s="39"/>
      <c r="F27" s="39"/>
      <c r="G27" s="39"/>
      <c r="H27" s="39"/>
      <c r="I27" s="39"/>
      <c r="J27" s="39"/>
      <c r="K27" s="39"/>
      <c r="L27" s="41" t="s">
        <v>170</v>
      </c>
    </row>
    <row r="28" spans="1:12" ht="15" customHeight="1" x14ac:dyDescent="0.35">
      <c r="A28" s="42" t="s">
        <v>3061</v>
      </c>
      <c r="B28" s="39">
        <v>286.5</v>
      </c>
      <c r="C28" s="39">
        <v>307.7</v>
      </c>
      <c r="D28" s="40">
        <v>319.39999999999998</v>
      </c>
      <c r="E28" s="39"/>
      <c r="F28" s="39"/>
      <c r="G28" s="39"/>
      <c r="H28" s="39"/>
      <c r="I28" s="39"/>
      <c r="J28" s="39"/>
      <c r="K28" s="39"/>
      <c r="L28" s="41" t="s">
        <v>3062</v>
      </c>
    </row>
    <row r="29" spans="1:12" ht="15" customHeight="1" x14ac:dyDescent="0.35">
      <c r="A29" s="35" t="s">
        <v>3063</v>
      </c>
      <c r="B29" s="36">
        <f>+SUM(B30:B38)</f>
        <v>11182.8</v>
      </c>
      <c r="C29" s="36">
        <f t="shared" ref="C29:D29" si="4">+SUM(C30:C38)</f>
        <v>12482.6</v>
      </c>
      <c r="D29" s="37">
        <f t="shared" si="4"/>
        <v>13726.6</v>
      </c>
      <c r="E29" s="36">
        <v>16661.400000000001</v>
      </c>
      <c r="F29" s="36">
        <v>17920.900000000001</v>
      </c>
      <c r="G29" s="36">
        <v>15453.2</v>
      </c>
      <c r="H29" s="36">
        <v>16284</v>
      </c>
      <c r="I29" s="36">
        <v>16925.2</v>
      </c>
      <c r="J29" s="36">
        <v>18124.7</v>
      </c>
      <c r="K29" s="36">
        <v>19141.400000000001</v>
      </c>
      <c r="L29" s="46"/>
    </row>
    <row r="30" spans="1:12" ht="15" customHeight="1" x14ac:dyDescent="0.35">
      <c r="A30" s="38" t="s">
        <v>3064</v>
      </c>
      <c r="B30" s="39">
        <v>714.5</v>
      </c>
      <c r="C30" s="39">
        <v>833</v>
      </c>
      <c r="D30" s="40">
        <v>838.6</v>
      </c>
      <c r="E30" s="39"/>
      <c r="F30" s="39"/>
      <c r="G30" s="39"/>
      <c r="H30" s="39"/>
      <c r="I30" s="39"/>
      <c r="J30" s="39"/>
      <c r="K30" s="39"/>
      <c r="L30" s="41" t="s">
        <v>3065</v>
      </c>
    </row>
    <row r="31" spans="1:12" ht="15" customHeight="1" x14ac:dyDescent="0.35">
      <c r="A31" s="38" t="s">
        <v>2280</v>
      </c>
      <c r="B31" s="39">
        <v>928.9</v>
      </c>
      <c r="C31" s="39">
        <v>1061.2</v>
      </c>
      <c r="D31" s="40">
        <v>1174.7</v>
      </c>
      <c r="E31" s="39"/>
      <c r="F31" s="39"/>
      <c r="G31" s="39"/>
      <c r="H31" s="39"/>
      <c r="I31" s="39"/>
      <c r="J31" s="39"/>
      <c r="K31" s="39"/>
      <c r="L31" s="41" t="s">
        <v>3066</v>
      </c>
    </row>
    <row r="32" spans="1:12" ht="15" customHeight="1" x14ac:dyDescent="0.35">
      <c r="A32" s="38" t="s">
        <v>2239</v>
      </c>
      <c r="B32" s="39">
        <v>1885</v>
      </c>
      <c r="C32" s="39">
        <v>1930.8</v>
      </c>
      <c r="D32" s="40">
        <v>1975.3</v>
      </c>
      <c r="E32" s="39"/>
      <c r="F32" s="39"/>
      <c r="G32" s="39"/>
      <c r="H32" s="39"/>
      <c r="I32" s="39"/>
      <c r="J32" s="39"/>
      <c r="K32" s="39"/>
      <c r="L32" s="41" t="s">
        <v>3067</v>
      </c>
    </row>
    <row r="33" spans="1:18" ht="15" customHeight="1" x14ac:dyDescent="0.35">
      <c r="A33" s="38" t="s">
        <v>3068</v>
      </c>
      <c r="B33" s="39">
        <v>32</v>
      </c>
      <c r="C33" s="39">
        <v>32.799999999999997</v>
      </c>
      <c r="D33" s="40">
        <v>28.6</v>
      </c>
      <c r="E33" s="39"/>
      <c r="F33" s="39"/>
      <c r="G33" s="39"/>
      <c r="H33" s="39"/>
      <c r="I33" s="39"/>
      <c r="J33" s="39"/>
      <c r="K33" s="39"/>
      <c r="L33" s="41" t="s">
        <v>170</v>
      </c>
    </row>
    <row r="34" spans="1:18" ht="15" customHeight="1" x14ac:dyDescent="0.35">
      <c r="A34" s="38" t="s">
        <v>2178</v>
      </c>
      <c r="B34" s="39">
        <v>6220.9</v>
      </c>
      <c r="C34" s="39">
        <v>7218</v>
      </c>
      <c r="D34" s="40">
        <v>8091.9</v>
      </c>
      <c r="E34" s="39"/>
      <c r="F34" s="39"/>
      <c r="G34" s="39"/>
      <c r="H34" s="39"/>
      <c r="I34" s="39"/>
      <c r="J34" s="39"/>
      <c r="K34" s="39"/>
      <c r="L34" s="41" t="s">
        <v>3069</v>
      </c>
    </row>
    <row r="35" spans="1:18" ht="15" customHeight="1" x14ac:dyDescent="0.35">
      <c r="A35" s="38" t="s">
        <v>3070</v>
      </c>
      <c r="B35" s="39">
        <v>26</v>
      </c>
      <c r="C35" s="39">
        <v>100.2</v>
      </c>
      <c r="D35" s="40">
        <v>49.2</v>
      </c>
      <c r="E35" s="39"/>
      <c r="F35" s="39"/>
      <c r="G35" s="39"/>
      <c r="H35" s="39"/>
      <c r="I35" s="39"/>
      <c r="J35" s="39"/>
      <c r="K35" s="39"/>
      <c r="L35" s="41" t="s">
        <v>3071</v>
      </c>
    </row>
    <row r="36" spans="1:18" ht="15" customHeight="1" x14ac:dyDescent="0.35">
      <c r="A36" s="38" t="s">
        <v>2318</v>
      </c>
      <c r="B36" s="39">
        <v>527.29999999999995</v>
      </c>
      <c r="C36" s="39">
        <v>345.6</v>
      </c>
      <c r="D36" s="40">
        <v>594.6</v>
      </c>
      <c r="E36" s="39"/>
      <c r="F36" s="39"/>
      <c r="G36" s="39"/>
      <c r="H36" s="39"/>
      <c r="I36" s="39"/>
      <c r="J36" s="39"/>
      <c r="K36" s="39"/>
      <c r="L36" s="41" t="s">
        <v>3072</v>
      </c>
    </row>
    <row r="37" spans="1:18" ht="15" customHeight="1" x14ac:dyDescent="0.35">
      <c r="A37" s="38" t="s">
        <v>2083</v>
      </c>
      <c r="B37" s="39">
        <v>436.5</v>
      </c>
      <c r="C37" s="39">
        <v>522.9</v>
      </c>
      <c r="D37" s="40">
        <v>605.79999999999995</v>
      </c>
      <c r="E37" s="39"/>
      <c r="F37" s="39"/>
      <c r="G37" s="39"/>
      <c r="H37" s="39"/>
      <c r="I37" s="39"/>
      <c r="J37" s="39"/>
      <c r="K37" s="39"/>
      <c r="L37" s="41" t="s">
        <v>3073</v>
      </c>
    </row>
    <row r="38" spans="1:18" ht="15" customHeight="1" x14ac:dyDescent="0.35">
      <c r="A38" s="42" t="s">
        <v>3074</v>
      </c>
      <c r="B38" s="39">
        <v>411.7</v>
      </c>
      <c r="C38" s="39">
        <v>438.1</v>
      </c>
      <c r="D38" s="40">
        <v>367.9</v>
      </c>
      <c r="E38" s="39"/>
      <c r="F38" s="39"/>
      <c r="G38" s="39"/>
      <c r="H38" s="39"/>
      <c r="I38" s="39"/>
      <c r="J38" s="39"/>
      <c r="K38" s="39"/>
      <c r="L38" s="41" t="s">
        <v>3075</v>
      </c>
    </row>
    <row r="39" spans="1:18" ht="15" customHeight="1" x14ac:dyDescent="0.35">
      <c r="A39" s="35" t="s">
        <v>3076</v>
      </c>
      <c r="B39" s="36">
        <f>+SUM(B40:B45)</f>
        <v>1556.3</v>
      </c>
      <c r="C39" s="36">
        <f t="shared" ref="C39:D39" si="5">+SUM(C40:C45)</f>
        <v>1796.4</v>
      </c>
      <c r="D39" s="37">
        <f t="shared" si="5"/>
        <v>1880.8000000000002</v>
      </c>
      <c r="E39" s="36">
        <v>1915.4</v>
      </c>
      <c r="F39" s="36">
        <v>2111.6999999999998</v>
      </c>
      <c r="G39" s="36">
        <v>2176.5</v>
      </c>
      <c r="H39" s="36">
        <v>2655.3</v>
      </c>
      <c r="I39" s="36">
        <v>2262.5</v>
      </c>
      <c r="J39" s="36">
        <v>2647.9</v>
      </c>
      <c r="K39" s="36">
        <v>2827.9</v>
      </c>
      <c r="L39" s="46"/>
    </row>
    <row r="40" spans="1:18" ht="15" customHeight="1" x14ac:dyDescent="0.35">
      <c r="A40" s="38" t="s">
        <v>3077</v>
      </c>
      <c r="B40" s="39">
        <v>534.5</v>
      </c>
      <c r="C40" s="39">
        <v>617.5</v>
      </c>
      <c r="D40" s="40">
        <v>644.70000000000005</v>
      </c>
      <c r="E40" s="39"/>
      <c r="F40" s="39"/>
      <c r="G40" s="39"/>
      <c r="H40" s="39"/>
      <c r="I40" s="39"/>
      <c r="J40" s="39"/>
      <c r="K40" s="39"/>
      <c r="L40" s="41" t="s">
        <v>3078</v>
      </c>
    </row>
    <row r="41" spans="1:18" ht="15" customHeight="1" x14ac:dyDescent="0.35">
      <c r="A41" s="38" t="s">
        <v>3079</v>
      </c>
      <c r="B41" s="39">
        <v>476.4</v>
      </c>
      <c r="C41" s="39">
        <v>528.20000000000005</v>
      </c>
      <c r="D41" s="40">
        <v>529.20000000000005</v>
      </c>
      <c r="E41" s="39"/>
      <c r="F41" s="39"/>
      <c r="G41" s="39"/>
      <c r="H41" s="39"/>
      <c r="I41" s="39"/>
      <c r="J41" s="39"/>
      <c r="K41" s="39"/>
      <c r="L41" s="41" t="s">
        <v>170</v>
      </c>
    </row>
    <row r="42" spans="1:18" ht="15" customHeight="1" x14ac:dyDescent="0.35">
      <c r="A42" s="38" t="s">
        <v>3080</v>
      </c>
      <c r="B42" s="39">
        <v>14.9</v>
      </c>
      <c r="C42" s="39">
        <v>13.4</v>
      </c>
      <c r="D42" s="40">
        <v>63.4</v>
      </c>
      <c r="E42" s="39"/>
      <c r="F42" s="39"/>
      <c r="G42" s="39"/>
      <c r="H42" s="39"/>
      <c r="I42" s="39"/>
      <c r="J42" s="39"/>
      <c r="K42" s="39"/>
      <c r="L42" s="41" t="s">
        <v>170</v>
      </c>
    </row>
    <row r="43" spans="1:18" ht="15" customHeight="1" x14ac:dyDescent="0.35">
      <c r="A43" s="38" t="s">
        <v>2294</v>
      </c>
      <c r="B43" s="39">
        <v>402.6</v>
      </c>
      <c r="C43" s="39">
        <v>493.2</v>
      </c>
      <c r="D43" s="40">
        <v>487.1</v>
      </c>
      <c r="E43" s="39"/>
      <c r="F43" s="39"/>
      <c r="G43" s="39"/>
      <c r="H43" s="39"/>
      <c r="I43" s="39"/>
      <c r="J43" s="39"/>
      <c r="K43" s="39"/>
      <c r="L43" s="41" t="s">
        <v>3081</v>
      </c>
    </row>
    <row r="44" spans="1:18" ht="15" customHeight="1" x14ac:dyDescent="0.35">
      <c r="A44" s="38" t="s">
        <v>3082</v>
      </c>
      <c r="B44" s="39">
        <v>38.1</v>
      </c>
      <c r="C44" s="39">
        <v>51.3</v>
      </c>
      <c r="D44" s="40">
        <v>55.9</v>
      </c>
      <c r="E44" s="39"/>
      <c r="F44" s="39"/>
      <c r="G44" s="39"/>
      <c r="H44" s="39"/>
      <c r="I44" s="39"/>
      <c r="J44" s="39"/>
      <c r="K44" s="39"/>
      <c r="L44" s="41" t="s">
        <v>170</v>
      </c>
    </row>
    <row r="45" spans="1:18" ht="15" customHeight="1" x14ac:dyDescent="0.35">
      <c r="A45" s="42" t="s">
        <v>2340</v>
      </c>
      <c r="B45" s="39">
        <v>89.8</v>
      </c>
      <c r="C45" s="39">
        <v>92.8</v>
      </c>
      <c r="D45" s="40">
        <v>100.5</v>
      </c>
      <c r="E45" s="39"/>
      <c r="F45" s="39"/>
      <c r="G45" s="39"/>
      <c r="H45" s="39"/>
      <c r="I45" s="39"/>
      <c r="J45" s="39"/>
      <c r="K45" s="39"/>
      <c r="L45" s="41" t="s">
        <v>170</v>
      </c>
    </row>
    <row r="46" spans="1:18" ht="15" customHeight="1" x14ac:dyDescent="0.35">
      <c r="A46" s="35" t="s">
        <v>3083</v>
      </c>
      <c r="B46" s="36">
        <f>+SUM(B47:B52)</f>
        <v>1136</v>
      </c>
      <c r="C46" s="36">
        <f t="shared" ref="C46" si="6">+SUM(C47:C52)</f>
        <v>1627.3</v>
      </c>
      <c r="D46" s="37">
        <f>+SUM(D47:D52)</f>
        <v>1490.1000000000001</v>
      </c>
      <c r="E46" s="36">
        <v>1764.5</v>
      </c>
      <c r="F46" s="36">
        <v>2563.1</v>
      </c>
      <c r="G46" s="36">
        <v>2254.3000000000002</v>
      </c>
      <c r="H46" s="36">
        <v>2300.1</v>
      </c>
      <c r="I46" s="36">
        <v>1805.1</v>
      </c>
      <c r="J46" s="36">
        <v>2295.4</v>
      </c>
      <c r="K46" s="36">
        <v>2344.9</v>
      </c>
      <c r="L46" s="46"/>
      <c r="R46" s="48" t="s">
        <v>2032</v>
      </c>
    </row>
    <row r="47" spans="1:18" ht="15" customHeight="1" x14ac:dyDescent="0.35">
      <c r="A47" s="38" t="s">
        <v>2221</v>
      </c>
      <c r="B47" s="39">
        <v>517.5</v>
      </c>
      <c r="C47" s="39">
        <v>564.29999999999995</v>
      </c>
      <c r="D47" s="40">
        <v>509.4</v>
      </c>
      <c r="E47" s="39"/>
      <c r="F47" s="39"/>
      <c r="G47" s="39"/>
      <c r="H47" s="39"/>
      <c r="I47" s="39"/>
      <c r="J47" s="39"/>
      <c r="K47" s="39"/>
      <c r="L47" s="41" t="s">
        <v>3084</v>
      </c>
    </row>
    <row r="48" spans="1:18" ht="15" customHeight="1" x14ac:dyDescent="0.35">
      <c r="A48" s="38" t="s">
        <v>2162</v>
      </c>
      <c r="B48" s="39">
        <v>195.1</v>
      </c>
      <c r="C48" s="39">
        <v>580.4</v>
      </c>
      <c r="D48" s="40">
        <v>464.6</v>
      </c>
      <c r="E48" s="39"/>
      <c r="F48" s="39"/>
      <c r="G48" s="39"/>
      <c r="H48" s="39"/>
      <c r="I48" s="39"/>
      <c r="J48" s="39"/>
      <c r="K48" s="39"/>
      <c r="L48" s="41" t="s">
        <v>3085</v>
      </c>
    </row>
    <row r="49" spans="1:12" ht="15" customHeight="1" x14ac:dyDescent="0.35">
      <c r="A49" s="38" t="s">
        <v>3086</v>
      </c>
      <c r="B49" s="39">
        <v>186.7</v>
      </c>
      <c r="C49" s="39">
        <v>212.3</v>
      </c>
      <c r="D49" s="40">
        <v>232.1</v>
      </c>
      <c r="E49" s="39"/>
      <c r="F49" s="39"/>
      <c r="G49" s="39"/>
      <c r="H49" s="39"/>
      <c r="I49" s="39"/>
      <c r="J49" s="39"/>
      <c r="K49" s="39"/>
      <c r="L49" s="41" t="s">
        <v>170</v>
      </c>
    </row>
    <row r="50" spans="1:12" ht="15" customHeight="1" x14ac:dyDescent="0.35">
      <c r="A50" s="38" t="s">
        <v>2228</v>
      </c>
      <c r="B50" s="39">
        <v>166.2</v>
      </c>
      <c r="C50" s="39">
        <v>184.9</v>
      </c>
      <c r="D50" s="40">
        <v>200.4</v>
      </c>
      <c r="E50" s="39"/>
      <c r="F50" s="39"/>
      <c r="G50" s="39"/>
      <c r="H50" s="39"/>
      <c r="I50" s="39"/>
      <c r="J50" s="39"/>
      <c r="K50" s="39"/>
      <c r="L50" s="41" t="s">
        <v>3087</v>
      </c>
    </row>
    <row r="51" spans="1:12" ht="15" customHeight="1" x14ac:dyDescent="0.35">
      <c r="A51" s="38" t="s">
        <v>3088</v>
      </c>
      <c r="B51" s="39">
        <v>0.8</v>
      </c>
      <c r="C51" s="39">
        <v>1</v>
      </c>
      <c r="D51" s="40">
        <v>0.9</v>
      </c>
      <c r="E51" s="39"/>
      <c r="F51" s="39"/>
      <c r="G51" s="39"/>
      <c r="H51" s="39"/>
      <c r="I51" s="39"/>
      <c r="J51" s="39"/>
      <c r="K51" s="39"/>
      <c r="L51" s="41" t="s">
        <v>170</v>
      </c>
    </row>
    <row r="52" spans="1:12" ht="15" customHeight="1" x14ac:dyDescent="0.35">
      <c r="A52" s="42" t="s">
        <v>3089</v>
      </c>
      <c r="B52" s="39">
        <v>69.7</v>
      </c>
      <c r="C52" s="39">
        <v>84.4</v>
      </c>
      <c r="D52" s="40">
        <v>82.7</v>
      </c>
      <c r="E52" s="39"/>
      <c r="F52" s="39"/>
      <c r="G52" s="39"/>
      <c r="H52" s="39"/>
      <c r="I52" s="39"/>
      <c r="J52" s="39"/>
      <c r="K52" s="39"/>
      <c r="L52" s="41" t="s">
        <v>170</v>
      </c>
    </row>
    <row r="53" spans="1:12" ht="15" customHeight="1" x14ac:dyDescent="0.35">
      <c r="A53" s="35" t="s">
        <v>3090</v>
      </c>
      <c r="B53" s="36">
        <f>+SUM(B54:B59)</f>
        <v>14339.800000000001</v>
      </c>
      <c r="C53" s="36">
        <f t="shared" ref="C53" si="7">+SUM(C54:C59)</f>
        <v>15791.5</v>
      </c>
      <c r="D53" s="37">
        <f>+SUM(D54:D59)</f>
        <v>17034.8</v>
      </c>
      <c r="E53" s="36">
        <v>18594.5</v>
      </c>
      <c r="F53" s="36">
        <v>20792.7</v>
      </c>
      <c r="G53" s="36">
        <v>21235.1</v>
      </c>
      <c r="H53" s="36">
        <v>22083.9</v>
      </c>
      <c r="I53" s="36">
        <v>21915</v>
      </c>
      <c r="J53" s="36">
        <v>24344.9</v>
      </c>
      <c r="K53" s="36">
        <v>25514.400000000001</v>
      </c>
      <c r="L53" s="46"/>
    </row>
    <row r="54" spans="1:12" ht="15" customHeight="1" x14ac:dyDescent="0.35">
      <c r="A54" s="38" t="s">
        <v>3091</v>
      </c>
      <c r="B54" s="39">
        <v>1720.1</v>
      </c>
      <c r="C54" s="39">
        <v>1851.4</v>
      </c>
      <c r="D54" s="40">
        <v>1948.1</v>
      </c>
      <c r="E54" s="39"/>
      <c r="F54" s="39"/>
      <c r="G54" s="39"/>
      <c r="H54" s="39"/>
      <c r="I54" s="39"/>
      <c r="J54" s="39"/>
      <c r="K54" s="39"/>
      <c r="L54" s="41" t="s">
        <v>170</v>
      </c>
    </row>
    <row r="55" spans="1:12" ht="15" customHeight="1" x14ac:dyDescent="0.35">
      <c r="A55" s="38" t="s">
        <v>3092</v>
      </c>
      <c r="B55" s="39">
        <v>3001.1</v>
      </c>
      <c r="C55" s="39">
        <v>3224.3</v>
      </c>
      <c r="D55" s="40">
        <v>3559.8</v>
      </c>
      <c r="E55" s="39"/>
      <c r="F55" s="39"/>
      <c r="G55" s="39"/>
      <c r="H55" s="39"/>
      <c r="I55" s="39"/>
      <c r="J55" s="39"/>
      <c r="K55" s="39"/>
      <c r="L55" s="41" t="s">
        <v>170</v>
      </c>
    </row>
    <row r="56" spans="1:12" ht="15" customHeight="1" x14ac:dyDescent="0.35">
      <c r="A56" s="38" t="s">
        <v>2543</v>
      </c>
      <c r="B56" s="39">
        <v>6525.1</v>
      </c>
      <c r="C56" s="39">
        <v>7353</v>
      </c>
      <c r="D56" s="40">
        <v>7966.1</v>
      </c>
      <c r="E56" s="39"/>
      <c r="F56" s="39"/>
      <c r="G56" s="39"/>
      <c r="H56" s="39"/>
      <c r="I56" s="39"/>
      <c r="J56" s="39"/>
      <c r="K56" s="39"/>
      <c r="L56" s="41" t="s">
        <v>3093</v>
      </c>
    </row>
    <row r="57" spans="1:12" ht="15" customHeight="1" x14ac:dyDescent="0.35">
      <c r="A57" s="38" t="s">
        <v>2548</v>
      </c>
      <c r="B57" s="39">
        <v>2562.6999999999998</v>
      </c>
      <c r="C57" s="39">
        <v>2770.3</v>
      </c>
      <c r="D57" s="40">
        <v>2902.8</v>
      </c>
      <c r="E57" s="39"/>
      <c r="F57" s="39"/>
      <c r="G57" s="39"/>
      <c r="H57" s="39"/>
      <c r="I57" s="39"/>
      <c r="J57" s="39"/>
      <c r="K57" s="39"/>
      <c r="L57" s="41" t="s">
        <v>3094</v>
      </c>
    </row>
    <row r="58" spans="1:12" ht="15" customHeight="1" x14ac:dyDescent="0.35">
      <c r="A58" s="38" t="s">
        <v>2508</v>
      </c>
      <c r="B58" s="39">
        <v>125.2</v>
      </c>
      <c r="C58" s="39">
        <v>147.1</v>
      </c>
      <c r="D58" s="40">
        <v>156.9</v>
      </c>
      <c r="E58" s="39"/>
      <c r="F58" s="39"/>
      <c r="G58" s="39"/>
      <c r="H58" s="39"/>
      <c r="I58" s="39"/>
      <c r="J58" s="39"/>
      <c r="K58" s="39"/>
      <c r="L58" s="41" t="s">
        <v>3095</v>
      </c>
    </row>
    <row r="59" spans="1:12" ht="15" customHeight="1" x14ac:dyDescent="0.35">
      <c r="A59" s="42" t="s">
        <v>3096</v>
      </c>
      <c r="B59" s="39">
        <v>405.6</v>
      </c>
      <c r="C59" s="39">
        <v>445.4</v>
      </c>
      <c r="D59" s="40">
        <v>501.1</v>
      </c>
      <c r="E59" s="39"/>
      <c r="F59" s="39"/>
      <c r="G59" s="39"/>
      <c r="H59" s="39"/>
      <c r="I59" s="39"/>
      <c r="J59" s="39"/>
      <c r="K59" s="39"/>
      <c r="L59" s="41" t="s">
        <v>3097</v>
      </c>
    </row>
    <row r="60" spans="1:12" ht="15" customHeight="1" x14ac:dyDescent="0.35">
      <c r="A60" s="35" t="s">
        <v>3098</v>
      </c>
      <c r="B60" s="36">
        <f>+SUM(B61:B66)</f>
        <v>2537.9</v>
      </c>
      <c r="C60" s="36">
        <f t="shared" ref="C60" si="8">+SUM(C61:C66)</f>
        <v>3109.1</v>
      </c>
      <c r="D60" s="37">
        <f>+SUM(D61:D66)</f>
        <v>3214.6</v>
      </c>
      <c r="E60" s="36">
        <v>3017.8</v>
      </c>
      <c r="F60" s="36">
        <v>3243.1</v>
      </c>
      <c r="G60" s="36">
        <v>3435.4</v>
      </c>
      <c r="H60" s="36">
        <v>3627.9</v>
      </c>
      <c r="I60" s="36">
        <v>3808.6</v>
      </c>
      <c r="J60" s="36">
        <v>4052.7</v>
      </c>
      <c r="K60" s="36">
        <v>4288.8</v>
      </c>
      <c r="L60" s="46"/>
    </row>
    <row r="61" spans="1:12" ht="15" customHeight="1" x14ac:dyDescent="0.35">
      <c r="A61" s="38" t="s">
        <v>3099</v>
      </c>
      <c r="B61" s="39">
        <v>810.9</v>
      </c>
      <c r="C61" s="39">
        <v>1014</v>
      </c>
      <c r="D61" s="40">
        <v>1031.2</v>
      </c>
      <c r="E61" s="39"/>
      <c r="F61" s="39"/>
      <c r="G61" s="39"/>
      <c r="H61" s="39"/>
      <c r="I61" s="39"/>
      <c r="J61" s="39"/>
      <c r="K61" s="39"/>
      <c r="L61" s="41" t="s">
        <v>170</v>
      </c>
    </row>
    <row r="62" spans="1:12" ht="15" customHeight="1" x14ac:dyDescent="0.35">
      <c r="A62" s="38" t="s">
        <v>3100</v>
      </c>
      <c r="B62" s="39">
        <v>1090</v>
      </c>
      <c r="C62" s="39">
        <v>1379</v>
      </c>
      <c r="D62" s="40">
        <v>1435.8</v>
      </c>
      <c r="E62" s="39"/>
      <c r="F62" s="39"/>
      <c r="G62" s="39"/>
      <c r="H62" s="39"/>
      <c r="I62" s="39"/>
      <c r="J62" s="39"/>
      <c r="K62" s="39"/>
      <c r="L62" s="41" t="s">
        <v>3101</v>
      </c>
    </row>
    <row r="63" spans="1:12" ht="15" customHeight="1" x14ac:dyDescent="0.35">
      <c r="A63" s="38" t="s">
        <v>3102</v>
      </c>
      <c r="B63" s="39">
        <v>345.7</v>
      </c>
      <c r="C63" s="39">
        <v>374.8</v>
      </c>
      <c r="D63" s="40">
        <v>389.4</v>
      </c>
      <c r="E63" s="39"/>
      <c r="F63" s="39"/>
      <c r="G63" s="39"/>
      <c r="H63" s="39"/>
      <c r="I63" s="39"/>
      <c r="J63" s="39"/>
      <c r="K63" s="39"/>
      <c r="L63" s="41" t="s">
        <v>3103</v>
      </c>
    </row>
    <row r="64" spans="1:12" ht="15" customHeight="1" x14ac:dyDescent="0.35">
      <c r="A64" s="38" t="s">
        <v>3104</v>
      </c>
      <c r="B64" s="39">
        <v>90.7</v>
      </c>
      <c r="C64" s="39">
        <v>76.900000000000006</v>
      </c>
      <c r="D64" s="40">
        <v>73.2</v>
      </c>
      <c r="E64" s="39"/>
      <c r="F64" s="39"/>
      <c r="G64" s="39"/>
      <c r="H64" s="39"/>
      <c r="I64" s="39"/>
      <c r="J64" s="39"/>
      <c r="K64" s="39"/>
      <c r="L64" s="41" t="s">
        <v>170</v>
      </c>
    </row>
    <row r="65" spans="1:12" ht="15" customHeight="1" x14ac:dyDescent="0.35">
      <c r="A65" s="38" t="s">
        <v>3105</v>
      </c>
      <c r="B65" s="39">
        <v>27.3</v>
      </c>
      <c r="C65" s="39">
        <v>48.2</v>
      </c>
      <c r="D65" s="40">
        <v>49.9</v>
      </c>
      <c r="E65" s="39"/>
      <c r="F65" s="39"/>
      <c r="G65" s="39"/>
      <c r="H65" s="39"/>
      <c r="I65" s="39"/>
      <c r="J65" s="39"/>
      <c r="K65" s="39"/>
      <c r="L65" s="41" t="s">
        <v>3106</v>
      </c>
    </row>
    <row r="66" spans="1:12" ht="15" customHeight="1" x14ac:dyDescent="0.35">
      <c r="A66" s="42" t="s">
        <v>3107</v>
      </c>
      <c r="B66" s="39">
        <v>173.3</v>
      </c>
      <c r="C66" s="39">
        <v>216.2</v>
      </c>
      <c r="D66" s="40">
        <v>235.1</v>
      </c>
      <c r="E66" s="39"/>
      <c r="F66" s="39"/>
      <c r="G66" s="39"/>
      <c r="H66" s="39"/>
      <c r="I66" s="39"/>
      <c r="J66" s="39"/>
      <c r="K66" s="39"/>
      <c r="L66" s="41" t="s">
        <v>170</v>
      </c>
    </row>
    <row r="67" spans="1:12" ht="15" customHeight="1" x14ac:dyDescent="0.35">
      <c r="A67" s="35" t="s">
        <v>3108</v>
      </c>
      <c r="B67" s="36">
        <f>+SUM(B68:B75)</f>
        <v>7891.2</v>
      </c>
      <c r="C67" s="36">
        <f t="shared" ref="C67" si="9">+SUM(C68:C75)</f>
        <v>9639.5</v>
      </c>
      <c r="D67" s="37">
        <f>+SUM(D68:D75)</f>
        <v>10954.000000000002</v>
      </c>
      <c r="E67" s="36">
        <v>11752.6</v>
      </c>
      <c r="F67" s="36">
        <v>12564.9</v>
      </c>
      <c r="G67" s="36">
        <v>13500.8</v>
      </c>
      <c r="H67" s="36">
        <v>13928.8</v>
      </c>
      <c r="I67" s="36">
        <v>14422.1</v>
      </c>
      <c r="J67" s="36">
        <v>15646.4</v>
      </c>
      <c r="K67" s="36">
        <v>16391.900000000001</v>
      </c>
      <c r="L67" s="46"/>
    </row>
    <row r="68" spans="1:12" ht="15" customHeight="1" x14ac:dyDescent="0.35">
      <c r="A68" s="38" t="s">
        <v>3109</v>
      </c>
      <c r="B68" s="39">
        <v>1938.8</v>
      </c>
      <c r="C68" s="39">
        <v>2280.5</v>
      </c>
      <c r="D68" s="40">
        <v>2573.3000000000002</v>
      </c>
      <c r="E68" s="39"/>
      <c r="F68" s="39"/>
      <c r="G68" s="39"/>
      <c r="H68" s="39"/>
      <c r="I68" s="39"/>
      <c r="J68" s="39"/>
      <c r="K68" s="39"/>
      <c r="L68" s="41" t="s">
        <v>170</v>
      </c>
    </row>
    <row r="69" spans="1:12" ht="15" customHeight="1" x14ac:dyDescent="0.35">
      <c r="A69" s="38" t="s">
        <v>3110</v>
      </c>
      <c r="B69" s="39">
        <v>3453.9</v>
      </c>
      <c r="C69" s="39">
        <v>4243.1000000000004</v>
      </c>
      <c r="D69" s="40">
        <v>4951.3</v>
      </c>
      <c r="E69" s="39"/>
      <c r="F69" s="39"/>
      <c r="G69" s="39"/>
      <c r="H69" s="39"/>
      <c r="I69" s="39"/>
      <c r="J69" s="39"/>
      <c r="K69" s="39"/>
      <c r="L69" s="41" t="s">
        <v>170</v>
      </c>
    </row>
    <row r="70" spans="1:12" ht="15" customHeight="1" x14ac:dyDescent="0.35">
      <c r="A70" s="38" t="s">
        <v>3111</v>
      </c>
      <c r="B70" s="39">
        <v>40</v>
      </c>
      <c r="C70" s="39">
        <v>47.4</v>
      </c>
      <c r="D70" s="40">
        <v>54.4</v>
      </c>
      <c r="E70" s="39"/>
      <c r="F70" s="39"/>
      <c r="G70" s="39"/>
      <c r="H70" s="39"/>
      <c r="I70" s="39"/>
      <c r="J70" s="39"/>
      <c r="K70" s="39"/>
      <c r="L70" s="41" t="s">
        <v>170</v>
      </c>
    </row>
    <row r="71" spans="1:12" ht="15" customHeight="1" x14ac:dyDescent="0.35">
      <c r="A71" s="38" t="s">
        <v>2388</v>
      </c>
      <c r="B71" s="39">
        <v>1241.8</v>
      </c>
      <c r="C71" s="39">
        <v>1682.1</v>
      </c>
      <c r="D71" s="40">
        <v>1712.7</v>
      </c>
      <c r="E71" s="39"/>
      <c r="F71" s="39"/>
      <c r="G71" s="39"/>
      <c r="H71" s="39"/>
      <c r="I71" s="39"/>
      <c r="J71" s="39"/>
      <c r="K71" s="39"/>
      <c r="L71" s="41" t="s">
        <v>3112</v>
      </c>
    </row>
    <row r="72" spans="1:12" ht="15" customHeight="1" x14ac:dyDescent="0.35">
      <c r="A72" s="38" t="s">
        <v>3113</v>
      </c>
      <c r="B72" s="39">
        <v>166.9</v>
      </c>
      <c r="C72" s="39">
        <v>209.1</v>
      </c>
      <c r="D72" s="40">
        <v>234.5</v>
      </c>
      <c r="E72" s="39"/>
      <c r="F72" s="39"/>
      <c r="G72" s="39"/>
      <c r="H72" s="39"/>
      <c r="I72" s="39"/>
      <c r="J72" s="39"/>
      <c r="K72" s="39"/>
      <c r="L72" s="41" t="s">
        <v>3114</v>
      </c>
    </row>
    <row r="73" spans="1:12" ht="15" customHeight="1" x14ac:dyDescent="0.35">
      <c r="A73" s="38" t="s">
        <v>3115</v>
      </c>
      <c r="B73" s="39">
        <v>393.3</v>
      </c>
      <c r="C73" s="39">
        <v>465.6</v>
      </c>
      <c r="D73" s="40">
        <v>539.6</v>
      </c>
      <c r="E73" s="39"/>
      <c r="F73" s="39"/>
      <c r="G73" s="39"/>
      <c r="H73" s="39"/>
      <c r="I73" s="39"/>
      <c r="J73" s="39"/>
      <c r="K73" s="39"/>
      <c r="L73" s="41" t="s">
        <v>170</v>
      </c>
    </row>
    <row r="74" spans="1:12" ht="15" customHeight="1" x14ac:dyDescent="0.35">
      <c r="A74" s="38" t="s">
        <v>3116</v>
      </c>
      <c r="B74" s="39">
        <v>514.5</v>
      </c>
      <c r="C74" s="39">
        <v>544.4</v>
      </c>
      <c r="D74" s="40">
        <v>728.2</v>
      </c>
      <c r="E74" s="39"/>
      <c r="F74" s="39"/>
      <c r="G74" s="39"/>
      <c r="H74" s="39"/>
      <c r="I74" s="39"/>
      <c r="J74" s="39"/>
      <c r="K74" s="39"/>
      <c r="L74" s="41" t="s">
        <v>170</v>
      </c>
    </row>
    <row r="75" spans="1:12" ht="15" customHeight="1" x14ac:dyDescent="0.35">
      <c r="A75" s="42" t="s">
        <v>2378</v>
      </c>
      <c r="B75" s="39">
        <v>142</v>
      </c>
      <c r="C75" s="39">
        <v>167.3</v>
      </c>
      <c r="D75" s="40">
        <v>160</v>
      </c>
      <c r="E75" s="39"/>
      <c r="F75" s="39"/>
      <c r="G75" s="39"/>
      <c r="H75" s="39"/>
      <c r="I75" s="39"/>
      <c r="J75" s="39"/>
      <c r="K75" s="39"/>
      <c r="L75" s="41" t="s">
        <v>3117</v>
      </c>
    </row>
    <row r="76" spans="1:12" ht="15" customHeight="1" x14ac:dyDescent="0.35">
      <c r="A76" s="35" t="s">
        <v>3118</v>
      </c>
      <c r="B76" s="36">
        <f>+SUM(B77:B85)</f>
        <v>23935.8</v>
      </c>
      <c r="C76" s="36">
        <f t="shared" ref="C76" si="10">+SUM(C77:C85)</f>
        <v>26110.3</v>
      </c>
      <c r="D76" s="37">
        <f>+SUM(D77:D85)</f>
        <v>28181.5</v>
      </c>
      <c r="E76" s="36">
        <v>31103.1</v>
      </c>
      <c r="F76" s="36">
        <v>34196.800000000003</v>
      </c>
      <c r="G76" s="36">
        <v>35187.199999999997</v>
      </c>
      <c r="H76" s="36">
        <v>35847.300000000003</v>
      </c>
      <c r="I76" s="36">
        <v>37641.9</v>
      </c>
      <c r="J76" s="36">
        <v>40536.5</v>
      </c>
      <c r="K76" s="36">
        <v>42554.8</v>
      </c>
      <c r="L76" s="46"/>
    </row>
    <row r="77" spans="1:12" ht="15" customHeight="1" x14ac:dyDescent="0.35">
      <c r="A77" s="38" t="s">
        <v>3119</v>
      </c>
      <c r="B77" s="39">
        <v>4017</v>
      </c>
      <c r="C77" s="39">
        <v>4486.7</v>
      </c>
      <c r="D77" s="40">
        <v>4982.8999999999996</v>
      </c>
      <c r="E77" s="39"/>
      <c r="F77" s="39"/>
      <c r="G77" s="39"/>
      <c r="H77" s="39"/>
      <c r="I77" s="39"/>
      <c r="J77" s="40"/>
      <c r="K77" s="49"/>
      <c r="L77" s="41" t="s">
        <v>170</v>
      </c>
    </row>
    <row r="78" spans="1:12" ht="15" customHeight="1" x14ac:dyDescent="0.35">
      <c r="A78" s="38" t="s">
        <v>3120</v>
      </c>
      <c r="B78" s="39">
        <v>14058.8</v>
      </c>
      <c r="C78" s="39">
        <v>15262.8</v>
      </c>
      <c r="D78" s="40">
        <v>16560.599999999999</v>
      </c>
      <c r="E78" s="39"/>
      <c r="F78" s="39"/>
      <c r="G78" s="39"/>
      <c r="H78" s="39"/>
      <c r="I78" s="39"/>
      <c r="J78" s="40"/>
      <c r="K78" s="39"/>
      <c r="L78" s="41" t="s">
        <v>170</v>
      </c>
    </row>
    <row r="79" spans="1:12" ht="15" customHeight="1" x14ac:dyDescent="0.35">
      <c r="A79" s="38" t="s">
        <v>3121</v>
      </c>
      <c r="B79" s="39">
        <v>1043.3</v>
      </c>
      <c r="C79" s="39">
        <v>1097.5</v>
      </c>
      <c r="D79" s="40">
        <v>1149.5999999999999</v>
      </c>
      <c r="E79" s="39"/>
      <c r="F79" s="39"/>
      <c r="G79" s="39"/>
      <c r="H79" s="39"/>
      <c r="I79" s="39"/>
      <c r="J79" s="40"/>
      <c r="K79" s="39"/>
      <c r="L79" s="41" t="s">
        <v>170</v>
      </c>
    </row>
    <row r="80" spans="1:12" ht="15" customHeight="1" x14ac:dyDescent="0.35">
      <c r="A80" s="38" t="s">
        <v>2426</v>
      </c>
      <c r="B80" s="39">
        <v>2947.5</v>
      </c>
      <c r="C80" s="39">
        <v>3396.2</v>
      </c>
      <c r="D80" s="40">
        <v>3588.4</v>
      </c>
      <c r="E80" s="39"/>
      <c r="F80" s="39"/>
      <c r="G80" s="39"/>
      <c r="H80" s="39"/>
      <c r="I80" s="39"/>
      <c r="J80" s="40"/>
      <c r="K80" s="39"/>
      <c r="L80" s="41" t="s">
        <v>3122</v>
      </c>
    </row>
    <row r="81" spans="1:12" ht="15" customHeight="1" x14ac:dyDescent="0.35">
      <c r="A81" s="38" t="s">
        <v>3123</v>
      </c>
      <c r="B81" s="39">
        <v>307</v>
      </c>
      <c r="C81" s="39">
        <v>301.5</v>
      </c>
      <c r="D81" s="40">
        <v>323.2</v>
      </c>
      <c r="E81" s="39"/>
      <c r="F81" s="39"/>
      <c r="G81" s="39"/>
      <c r="H81" s="39"/>
      <c r="I81" s="39"/>
      <c r="J81" s="40"/>
      <c r="K81" s="39"/>
      <c r="L81" s="41" t="s">
        <v>170</v>
      </c>
    </row>
    <row r="82" spans="1:12" ht="15" customHeight="1" x14ac:dyDescent="0.35">
      <c r="A82" s="38" t="s">
        <v>2366</v>
      </c>
      <c r="B82" s="39">
        <v>421.7</v>
      </c>
      <c r="C82" s="39">
        <v>376.3</v>
      </c>
      <c r="D82" s="40">
        <v>339.5</v>
      </c>
      <c r="E82" s="39"/>
      <c r="F82" s="39"/>
      <c r="G82" s="39"/>
      <c r="H82" s="39"/>
      <c r="I82" s="39"/>
      <c r="J82" s="40"/>
      <c r="K82" s="39"/>
      <c r="L82" s="41" t="s">
        <v>170</v>
      </c>
    </row>
    <row r="83" spans="1:12" ht="15" customHeight="1" x14ac:dyDescent="0.35">
      <c r="A83" s="38" t="s">
        <v>3124</v>
      </c>
      <c r="B83" s="39">
        <v>733.3</v>
      </c>
      <c r="C83" s="39">
        <v>748.2</v>
      </c>
      <c r="D83" s="40">
        <v>783</v>
      </c>
      <c r="E83" s="39"/>
      <c r="F83" s="39"/>
      <c r="G83" s="39"/>
      <c r="H83" s="39"/>
      <c r="I83" s="39"/>
      <c r="J83" s="40"/>
      <c r="K83" s="39"/>
      <c r="L83" s="41" t="s">
        <v>170</v>
      </c>
    </row>
    <row r="84" spans="1:12" ht="15" customHeight="1" x14ac:dyDescent="0.35">
      <c r="A84" s="38" t="s">
        <v>3125</v>
      </c>
      <c r="B84" s="39">
        <v>4.9000000000000004</v>
      </c>
      <c r="C84" s="39">
        <v>7.6</v>
      </c>
      <c r="D84" s="40">
        <v>9.1999999999999993</v>
      </c>
      <c r="E84" s="39"/>
      <c r="F84" s="39"/>
      <c r="G84" s="39"/>
      <c r="H84" s="39"/>
      <c r="I84" s="39"/>
      <c r="J84" s="40"/>
      <c r="K84" s="39"/>
      <c r="L84" s="41" t="s">
        <v>170</v>
      </c>
    </row>
    <row r="85" spans="1:12" ht="15" customHeight="1" x14ac:dyDescent="0.35">
      <c r="A85" s="50" t="s">
        <v>2444</v>
      </c>
      <c r="B85" s="43">
        <v>402.3</v>
      </c>
      <c r="C85" s="43">
        <v>433.5</v>
      </c>
      <c r="D85" s="44">
        <v>445.1</v>
      </c>
      <c r="E85" s="43"/>
      <c r="F85" s="43"/>
      <c r="G85" s="43"/>
      <c r="H85" s="43"/>
      <c r="I85" s="43"/>
      <c r="J85" s="44"/>
      <c r="K85" s="43"/>
      <c r="L85" s="45" t="s">
        <v>3126</v>
      </c>
    </row>
    <row r="86" spans="1:12" ht="15.5" x14ac:dyDescent="0.35">
      <c r="A86" s="51" t="s">
        <v>3127</v>
      </c>
      <c r="B86" s="52" t="s">
        <v>3128</v>
      </c>
      <c r="C86" s="53"/>
      <c r="D86" s="53"/>
      <c r="E86" s="53"/>
      <c r="F86" s="53"/>
      <c r="G86" s="53"/>
      <c r="H86" s="53"/>
      <c r="I86" s="53"/>
      <c r="J86" s="53"/>
      <c r="K86" s="53"/>
      <c r="L86" s="53"/>
    </row>
    <row r="89" spans="1:12" x14ac:dyDescent="0.35">
      <c r="A89" s="54" t="s">
        <v>3129</v>
      </c>
      <c r="B89" s="54">
        <v>26.3</v>
      </c>
      <c r="C89" s="54">
        <v>25.6</v>
      </c>
      <c r="D89" s="54">
        <v>25.7</v>
      </c>
      <c r="E89" s="54">
        <v>26.4</v>
      </c>
      <c r="F89" s="54">
        <v>25.9</v>
      </c>
      <c r="G89" s="54">
        <v>25.5</v>
      </c>
      <c r="H89" s="54">
        <v>25.1</v>
      </c>
      <c r="I89" s="54">
        <v>24.7</v>
      </c>
      <c r="J89" s="54">
        <v>24.2</v>
      </c>
      <c r="K89" s="54">
        <v>23.8</v>
      </c>
    </row>
    <row r="90" spans="1:12" x14ac:dyDescent="0.35">
      <c r="A90" s="55" t="s">
        <v>3130</v>
      </c>
      <c r="B90" s="56"/>
      <c r="C90" s="56"/>
      <c r="D90" s="56"/>
      <c r="E90" s="56"/>
      <c r="F90" s="56"/>
      <c r="G90" s="56"/>
      <c r="H90" s="56"/>
      <c r="I90" s="56"/>
      <c r="J90" s="56"/>
      <c r="K90" s="56"/>
    </row>
  </sheetData>
  <mergeCells count="3">
    <mergeCell ref="A1:L1"/>
    <mergeCell ref="A2:L2"/>
    <mergeCell ref="L3:L7"/>
  </mergeCells>
  <hyperlinks>
    <hyperlink ref="B86" r:id="rId1" xr:uid="{DE25F1BC-FA39-44FA-BD8C-ED8534C63FEF}"/>
  </hyperlinks>
  <pageMargins left="0.7" right="0.7" top="0.75" bottom="0.75" header="0.3" footer="0.3"/>
  <pageSetup paperSize="9" orientation="portrait" verticalDpi="0" r:id="rId2"/>
  <headerFooter>
    <oddFooter>&amp;C_x000D_&amp;1#&amp;"Calibri"&amp;10&amp;K008000 Interní informace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D2D36-F7F1-41BA-869E-340EB26F41E6}">
  <sheetPr>
    <tabColor theme="4" tint="0.59999389629810485"/>
  </sheetPr>
  <dimension ref="A1:M18"/>
  <sheetViews>
    <sheetView showGridLines="0" zoomScaleNormal="100" workbookViewId="0">
      <selection activeCell="M6" sqref="M6"/>
    </sheetView>
  </sheetViews>
  <sheetFormatPr defaultColWidth="8.7265625" defaultRowHeight="14.5" x14ac:dyDescent="0.35"/>
  <cols>
    <col min="1" max="1" width="92.7265625" style="26" customWidth="1"/>
    <col min="2" max="4" width="8.7265625" style="26" customWidth="1"/>
    <col min="5" max="5" width="18.7265625" style="76" customWidth="1"/>
    <col min="6" max="12" width="8.7265625" style="26" customWidth="1"/>
    <col min="13" max="13" width="21.453125" style="26" customWidth="1"/>
    <col min="14" max="14" width="95.26953125" style="26" customWidth="1"/>
    <col min="15" max="16384" width="8.7265625" style="26"/>
  </cols>
  <sheetData>
    <row r="1" spans="1:13" s="21" customFormat="1" ht="33" customHeight="1" x14ac:dyDescent="0.35">
      <c r="A1" s="689" t="s">
        <v>3131</v>
      </c>
      <c r="B1" s="690"/>
      <c r="C1" s="690"/>
      <c r="D1" s="690"/>
      <c r="E1" s="690"/>
      <c r="F1" s="690"/>
      <c r="G1" s="690"/>
      <c r="H1" s="674"/>
      <c r="I1" s="674"/>
      <c r="J1" s="674"/>
      <c r="K1" s="674"/>
      <c r="L1" s="674"/>
      <c r="M1" s="674"/>
    </row>
    <row r="2" spans="1:13" ht="33" customHeight="1" x14ac:dyDescent="0.35">
      <c r="A2" s="694" t="s">
        <v>3132</v>
      </c>
      <c r="B2" s="694"/>
      <c r="C2" s="694"/>
      <c r="D2" s="694"/>
      <c r="E2" s="694"/>
      <c r="F2" s="694"/>
      <c r="G2" s="694"/>
      <c r="H2" s="694"/>
      <c r="I2" s="694"/>
      <c r="J2" s="694"/>
      <c r="K2" s="694"/>
      <c r="L2" s="694"/>
      <c r="M2" s="694"/>
    </row>
    <row r="3" spans="1:13" ht="30" x14ac:dyDescent="0.35">
      <c r="A3" s="57"/>
      <c r="B3" s="58">
        <v>2017</v>
      </c>
      <c r="C3" s="58">
        <v>2018</v>
      </c>
      <c r="D3" s="58">
        <v>2019</v>
      </c>
      <c r="E3" s="59" t="s">
        <v>3133</v>
      </c>
      <c r="F3" s="58">
        <v>2020</v>
      </c>
      <c r="G3" s="58">
        <v>2021</v>
      </c>
      <c r="H3" s="58">
        <v>2022</v>
      </c>
      <c r="I3" s="58">
        <v>2023</v>
      </c>
      <c r="J3" s="58">
        <v>2024</v>
      </c>
      <c r="K3" s="58">
        <v>2025</v>
      </c>
      <c r="L3" s="60">
        <v>2026</v>
      </c>
      <c r="M3" s="61" t="s">
        <v>3134</v>
      </c>
    </row>
    <row r="4" spans="1:13" ht="22.4" customHeight="1" x14ac:dyDescent="0.35">
      <c r="A4" s="62" t="s">
        <v>3135</v>
      </c>
      <c r="B4" s="38">
        <f>+IF('T4a Investment baseline Input'!B7&gt;0,'T4a Investment baseline Input'!B7,0)</f>
        <v>8146.8</v>
      </c>
      <c r="C4" s="38">
        <f>+IF('T4a Investment baseline Input'!C7&gt;0,'T4a Investment baseline Input'!C7,0)</f>
        <v>9344.2000000000007</v>
      </c>
      <c r="D4" s="38">
        <f>+IF('T4a Investment baseline Input'!D7&gt;0,'T4a Investment baseline Input'!D7,0)</f>
        <v>9784.5</v>
      </c>
      <c r="E4" s="63">
        <f>AVERAGE(B4:D4)</f>
        <v>9091.8333333333339</v>
      </c>
      <c r="F4" s="38">
        <f>+IF('T4a Investment baseline Input'!E7&gt;0,'T4a Investment baseline Input'!E7,0)</f>
        <v>9718.9</v>
      </c>
      <c r="G4" s="38">
        <f>+IF('T4a Investment baseline Input'!F7&gt;0,'T4a Investment baseline Input'!F7,0)</f>
        <v>10393.4</v>
      </c>
      <c r="H4" s="38">
        <f>+IF('T4a Investment baseline Input'!G7&gt;0,'T4a Investment baseline Input'!G7,0)</f>
        <v>10954.9</v>
      </c>
      <c r="I4" s="38">
        <f>+IF('T4a Investment baseline Input'!H7&gt;0,'T4a Investment baseline Input'!H7,0)</f>
        <v>11525.1</v>
      </c>
      <c r="J4" s="38">
        <f>+IF('T4a Investment baseline Input'!I7&gt;0,'T4a Investment baseline Input'!I7,0)</f>
        <v>11970.5</v>
      </c>
      <c r="K4" s="38">
        <f>+IF('T4a Investment baseline Input'!J7&gt;0,'T4a Investment baseline Input'!J7,0)</f>
        <v>12889.9</v>
      </c>
      <c r="L4" s="38">
        <f>+IF('T4a Investment baseline Input'!K7&gt;0,'T4a Investment baseline Input'!K7,0)</f>
        <v>13643.5</v>
      </c>
      <c r="M4" s="64">
        <f>+AVERAGE(F4:L4)</f>
        <v>11585.171428571428</v>
      </c>
    </row>
    <row r="5" spans="1:13" ht="22.4" customHeight="1" x14ac:dyDescent="0.35">
      <c r="A5" s="62" t="s">
        <v>3136</v>
      </c>
      <c r="B5" s="38">
        <f>+IF('T4a Investment baseline Input'!B16&gt;0,'T4a Investment baseline Input'!B16,0)</f>
        <v>1554.6</v>
      </c>
      <c r="C5" s="38">
        <f>+IF('T4a Investment baseline Input'!C16&gt;0,'T4a Investment baseline Input'!C16,0)</f>
        <v>1821.9</v>
      </c>
      <c r="D5" s="38">
        <f>+IF('T4a Investment baseline Input'!D16&gt;0,'T4a Investment baseline Input'!D16,0)</f>
        <v>1974.8999999999999</v>
      </c>
      <c r="E5" s="63">
        <f t="shared" ref="E5:E14" si="0">AVERAGE(B5:D5)</f>
        <v>1783.8</v>
      </c>
      <c r="F5" s="38">
        <f>+IF('T4a Investment baseline Input'!E16&gt;0,'T4a Investment baseline Input'!E16,0)</f>
        <v>2439.1</v>
      </c>
      <c r="G5" s="38">
        <f>+IF('T4a Investment baseline Input'!F16&gt;0,'T4a Investment baseline Input'!F16,0)</f>
        <v>2809.8</v>
      </c>
      <c r="H5" s="38">
        <f>+IF('T4a Investment baseline Input'!G16&gt;0,'T4a Investment baseline Input'!G16,0)</f>
        <v>3143.9</v>
      </c>
      <c r="I5" s="38">
        <f>+IF('T4a Investment baseline Input'!H16&gt;0,'T4a Investment baseline Input'!H16,0)</f>
        <v>3650</v>
      </c>
      <c r="J5" s="38">
        <f>+IF('T4a Investment baseline Input'!I16&gt;0,'T4a Investment baseline Input'!I16,0)</f>
        <v>3898</v>
      </c>
      <c r="K5" s="38">
        <f>+IF('T4a Investment baseline Input'!J16&gt;0,'T4a Investment baseline Input'!J16,0)</f>
        <v>3977.4</v>
      </c>
      <c r="L5" s="38">
        <f>+IF('T4a Investment baseline Input'!K16&gt;0,'T4a Investment baseline Input'!K16,0)</f>
        <v>4304.3999999999996</v>
      </c>
      <c r="M5" s="64">
        <f t="shared" ref="M5:M13" si="1">+AVERAGE(F5:L5)</f>
        <v>3460.3714285714282</v>
      </c>
    </row>
    <row r="6" spans="1:13" ht="22.4" customHeight="1" x14ac:dyDescent="0.35">
      <c r="A6" s="62" t="s">
        <v>3137</v>
      </c>
      <c r="B6" s="38">
        <f>+IF('T4a Investment baseline Input'!B22&gt;0,'T4a Investment baseline Input'!B22,0)</f>
        <v>3392.2</v>
      </c>
      <c r="C6" s="38">
        <f>+IF('T4a Investment baseline Input'!C22&gt;0,'T4a Investment baseline Input'!C22,0)</f>
        <v>3919.7999999999997</v>
      </c>
      <c r="D6" s="38">
        <f>+IF('T4a Investment baseline Input'!D22&gt;0,'T4a Investment baseline Input'!D22,0)</f>
        <v>4263.3</v>
      </c>
      <c r="E6" s="63">
        <f t="shared" si="0"/>
        <v>3858.4333333333329</v>
      </c>
      <c r="F6" s="38">
        <f>+IF('T4a Investment baseline Input'!E22&gt;0,'T4a Investment baseline Input'!E22,0)</f>
        <v>4563.8</v>
      </c>
      <c r="G6" s="38">
        <f>+IF('T4a Investment baseline Input'!F22&gt;0,'T4a Investment baseline Input'!F22,0)</f>
        <v>4817</v>
      </c>
      <c r="H6" s="38">
        <f>+IF('T4a Investment baseline Input'!G22&gt;0,'T4a Investment baseline Input'!G22,0)</f>
        <v>4939.8</v>
      </c>
      <c r="I6" s="38">
        <f>+IF('T4a Investment baseline Input'!H22&gt;0,'T4a Investment baseline Input'!H22,0)</f>
        <v>5141.7</v>
      </c>
      <c r="J6" s="38">
        <f>+IF('T4a Investment baseline Input'!I22&gt;0,'T4a Investment baseline Input'!I22,0)</f>
        <v>5272.3</v>
      </c>
      <c r="K6" s="38">
        <f>+IF('T4a Investment baseline Input'!J22&gt;0,'T4a Investment baseline Input'!J22,0)</f>
        <v>5727.4</v>
      </c>
      <c r="L6" s="38">
        <f>+IF('T4a Investment baseline Input'!K22&gt;0,'T4a Investment baseline Input'!K22,0)</f>
        <v>6025.7</v>
      </c>
      <c r="M6" s="64">
        <f t="shared" si="1"/>
        <v>5212.528571428571</v>
      </c>
    </row>
    <row r="7" spans="1:13" ht="22.4" customHeight="1" x14ac:dyDescent="0.35">
      <c r="A7" s="62" t="s">
        <v>3138</v>
      </c>
      <c r="B7" s="38">
        <f>+IF('T4a Investment baseline Input'!B29&gt;0,'T4a Investment baseline Input'!B29,0)</f>
        <v>11182.8</v>
      </c>
      <c r="C7" s="38">
        <f>+IF('T4a Investment baseline Input'!C29&gt;0,'T4a Investment baseline Input'!C29,0)</f>
        <v>12482.6</v>
      </c>
      <c r="D7" s="38">
        <f>+IF('T4a Investment baseline Input'!D29&gt;0,'T4a Investment baseline Input'!D29,0)</f>
        <v>13726.6</v>
      </c>
      <c r="E7" s="63">
        <f t="shared" si="0"/>
        <v>12464</v>
      </c>
      <c r="F7" s="38">
        <f>+IF('T4a Investment baseline Input'!E29&gt;0,'T4a Investment baseline Input'!E29,0)</f>
        <v>16661.400000000001</v>
      </c>
      <c r="G7" s="38">
        <f>+IF('T4a Investment baseline Input'!F29&gt;0,'T4a Investment baseline Input'!F29,0)</f>
        <v>17920.900000000001</v>
      </c>
      <c r="H7" s="38">
        <f>+IF('T4a Investment baseline Input'!G29&gt;0,'T4a Investment baseline Input'!G29,0)</f>
        <v>15453.2</v>
      </c>
      <c r="I7" s="38">
        <f>+IF('T4a Investment baseline Input'!H29&gt;0,'T4a Investment baseline Input'!H29,0)</f>
        <v>16284</v>
      </c>
      <c r="J7" s="38">
        <f>+IF('T4a Investment baseline Input'!I29&gt;0,'T4a Investment baseline Input'!I29,0)</f>
        <v>16925.2</v>
      </c>
      <c r="K7" s="38">
        <f>+IF('T4a Investment baseline Input'!J29&gt;0,'T4a Investment baseline Input'!J29,0)</f>
        <v>18124.7</v>
      </c>
      <c r="L7" s="38">
        <f>+IF('T4a Investment baseline Input'!K29&gt;0,'T4a Investment baseline Input'!K29,0)</f>
        <v>19141.400000000001</v>
      </c>
      <c r="M7" s="64">
        <f t="shared" si="1"/>
        <v>17215.82857142857</v>
      </c>
    </row>
    <row r="8" spans="1:13" ht="22.4" customHeight="1" x14ac:dyDescent="0.35">
      <c r="A8" s="62" t="s">
        <v>3139</v>
      </c>
      <c r="B8" s="38">
        <f>+IF('T4a Investment baseline Input'!B39&gt;0,'T4a Investment baseline Input'!B39,0)</f>
        <v>1556.3</v>
      </c>
      <c r="C8" s="38">
        <f>+IF('T4a Investment baseline Input'!C39&gt;0,'T4a Investment baseline Input'!C39,0)</f>
        <v>1796.4</v>
      </c>
      <c r="D8" s="38">
        <f>+IF('T4a Investment baseline Input'!D39&gt;0,'T4a Investment baseline Input'!D39,0)</f>
        <v>1880.8000000000002</v>
      </c>
      <c r="E8" s="63">
        <f t="shared" si="0"/>
        <v>1744.5</v>
      </c>
      <c r="F8" s="38">
        <f>+IF('T4a Investment baseline Input'!E39&gt;0,'T4a Investment baseline Input'!E39,0)</f>
        <v>1915.4</v>
      </c>
      <c r="G8" s="38">
        <f>+IF('T4a Investment baseline Input'!F39&gt;0,'T4a Investment baseline Input'!F39,0)</f>
        <v>2111.6999999999998</v>
      </c>
      <c r="H8" s="38">
        <f>+IF('T4a Investment baseline Input'!G39&gt;0,'T4a Investment baseline Input'!G39,0)</f>
        <v>2176.5</v>
      </c>
      <c r="I8" s="38">
        <f>+IF('T4a Investment baseline Input'!H39&gt;0,'T4a Investment baseline Input'!H39,0)</f>
        <v>2655.3</v>
      </c>
      <c r="J8" s="38">
        <f>+IF('T4a Investment baseline Input'!I39&gt;0,'T4a Investment baseline Input'!I39,0)</f>
        <v>2262.5</v>
      </c>
      <c r="K8" s="38">
        <f>+IF('T4a Investment baseline Input'!J39&gt;0,'T4a Investment baseline Input'!J39,0)</f>
        <v>2647.9</v>
      </c>
      <c r="L8" s="38">
        <f>+IF('T4a Investment baseline Input'!K39&gt;0,'T4a Investment baseline Input'!K39,0)</f>
        <v>2827.9</v>
      </c>
      <c r="M8" s="64">
        <f t="shared" si="1"/>
        <v>2371.0285714285715</v>
      </c>
    </row>
    <row r="9" spans="1:13" ht="22.4" customHeight="1" x14ac:dyDescent="0.35">
      <c r="A9" s="62" t="s">
        <v>3140</v>
      </c>
      <c r="B9" s="38">
        <f>+IF('T4a Investment baseline Input'!B46&gt;0,'T4a Investment baseline Input'!B46,0)</f>
        <v>1136</v>
      </c>
      <c r="C9" s="38">
        <f>+IF('T4a Investment baseline Input'!C46&gt;0,'T4a Investment baseline Input'!C46,0)</f>
        <v>1627.3</v>
      </c>
      <c r="D9" s="38">
        <f>+IF('T4a Investment baseline Input'!D46&gt;0,'T4a Investment baseline Input'!D46,0)</f>
        <v>1490.1000000000001</v>
      </c>
      <c r="E9" s="63">
        <f t="shared" si="0"/>
        <v>1417.8000000000002</v>
      </c>
      <c r="F9" s="38">
        <f>+IF('T4a Investment baseline Input'!E46&gt;0,'T4a Investment baseline Input'!E46,0)</f>
        <v>1764.5</v>
      </c>
      <c r="G9" s="38">
        <f>+IF('T4a Investment baseline Input'!F46&gt;0,'T4a Investment baseline Input'!F46,0)</f>
        <v>2563.1</v>
      </c>
      <c r="H9" s="38">
        <f>+IF('T4a Investment baseline Input'!G46&gt;0,'T4a Investment baseline Input'!G46,0)</f>
        <v>2254.3000000000002</v>
      </c>
      <c r="I9" s="38">
        <f>+IF('T4a Investment baseline Input'!H46&gt;0,'T4a Investment baseline Input'!H46,0)</f>
        <v>2300.1</v>
      </c>
      <c r="J9" s="38">
        <f>+IF('T4a Investment baseline Input'!I46&gt;0,'T4a Investment baseline Input'!I46,0)</f>
        <v>1805.1</v>
      </c>
      <c r="K9" s="38">
        <f>+IF('T4a Investment baseline Input'!J46&gt;0,'T4a Investment baseline Input'!J46,0)</f>
        <v>2295.4</v>
      </c>
      <c r="L9" s="38">
        <f>+IF('T4a Investment baseline Input'!K46&gt;0,'T4a Investment baseline Input'!K46,0)</f>
        <v>2344.9</v>
      </c>
      <c r="M9" s="64">
        <f t="shared" si="1"/>
        <v>2189.6285714285714</v>
      </c>
    </row>
    <row r="10" spans="1:13" ht="22.4" customHeight="1" x14ac:dyDescent="0.35">
      <c r="A10" s="62" t="s">
        <v>3141</v>
      </c>
      <c r="B10" s="38">
        <f>+IF('T4a Investment baseline Input'!B53&gt;0,'T4a Investment baseline Input'!B53,0)</f>
        <v>14339.800000000001</v>
      </c>
      <c r="C10" s="38">
        <f>+IF('T4a Investment baseline Input'!C53&gt;0,'T4a Investment baseline Input'!C53,0)</f>
        <v>15791.5</v>
      </c>
      <c r="D10" s="38">
        <f>+IF('T4a Investment baseline Input'!D53&gt;0,'T4a Investment baseline Input'!D53,0)</f>
        <v>17034.8</v>
      </c>
      <c r="E10" s="63">
        <f t="shared" si="0"/>
        <v>15722.033333333335</v>
      </c>
      <c r="F10" s="38">
        <f>+IF('T4a Investment baseline Input'!E53&gt;0,'T4a Investment baseline Input'!E53,0)</f>
        <v>18594.5</v>
      </c>
      <c r="G10" s="38">
        <f>+IF('T4a Investment baseline Input'!F53&gt;0,'T4a Investment baseline Input'!F53,0)</f>
        <v>20792.7</v>
      </c>
      <c r="H10" s="38">
        <f>+IF('T4a Investment baseline Input'!G53&gt;0,'T4a Investment baseline Input'!G53,0)</f>
        <v>21235.1</v>
      </c>
      <c r="I10" s="38">
        <f>+IF('T4a Investment baseline Input'!H53&gt;0,'T4a Investment baseline Input'!H53,0)</f>
        <v>22083.9</v>
      </c>
      <c r="J10" s="38">
        <f>+IF('T4a Investment baseline Input'!I53&gt;0,'T4a Investment baseline Input'!I53,0)</f>
        <v>21915</v>
      </c>
      <c r="K10" s="38">
        <f>+IF('T4a Investment baseline Input'!J53&gt;0,'T4a Investment baseline Input'!J53,0)</f>
        <v>24344.9</v>
      </c>
      <c r="L10" s="38">
        <f>+IF('T4a Investment baseline Input'!K53&gt;0,'T4a Investment baseline Input'!K53,0)</f>
        <v>25514.400000000001</v>
      </c>
      <c r="M10" s="64">
        <f t="shared" si="1"/>
        <v>22068.642857142859</v>
      </c>
    </row>
    <row r="11" spans="1:13" ht="22.4" customHeight="1" x14ac:dyDescent="0.35">
      <c r="A11" s="62" t="s">
        <v>3142</v>
      </c>
      <c r="B11" s="38">
        <f>+IF('T4a Investment baseline Input'!B60&gt;0,'T4a Investment baseline Input'!B60,0)</f>
        <v>2537.9</v>
      </c>
      <c r="C11" s="38">
        <f>+IF('T4a Investment baseline Input'!C60&gt;0,'T4a Investment baseline Input'!C60,0)</f>
        <v>3109.1</v>
      </c>
      <c r="D11" s="38">
        <f>+IF('T4a Investment baseline Input'!D60&gt;0,'T4a Investment baseline Input'!D60,0)</f>
        <v>3214.6</v>
      </c>
      <c r="E11" s="63">
        <f t="shared" si="0"/>
        <v>2953.8666666666668</v>
      </c>
      <c r="F11" s="38">
        <f>+IF('T4a Investment baseline Input'!E60&gt;0,'T4a Investment baseline Input'!E60,0)</f>
        <v>3017.8</v>
      </c>
      <c r="G11" s="38">
        <f>+IF('T4a Investment baseline Input'!F60&gt;0,'T4a Investment baseline Input'!F60,0)</f>
        <v>3243.1</v>
      </c>
      <c r="H11" s="38">
        <f>+IF('T4a Investment baseline Input'!G60&gt;0,'T4a Investment baseline Input'!G60,0)</f>
        <v>3435.4</v>
      </c>
      <c r="I11" s="38">
        <f>+IF('T4a Investment baseline Input'!H60&gt;0,'T4a Investment baseline Input'!H60,0)</f>
        <v>3627.9</v>
      </c>
      <c r="J11" s="38">
        <f>+IF('T4a Investment baseline Input'!I60&gt;0,'T4a Investment baseline Input'!I60,0)</f>
        <v>3808.6</v>
      </c>
      <c r="K11" s="38">
        <f>+IF('T4a Investment baseline Input'!J60&gt;0,'T4a Investment baseline Input'!J60,0)</f>
        <v>4052.7</v>
      </c>
      <c r="L11" s="38">
        <f>+IF('T4a Investment baseline Input'!K60&gt;0,'T4a Investment baseline Input'!K60,0)</f>
        <v>4288.8</v>
      </c>
      <c r="M11" s="64">
        <f t="shared" si="1"/>
        <v>3639.1857142857143</v>
      </c>
    </row>
    <row r="12" spans="1:13" ht="22.4" customHeight="1" x14ac:dyDescent="0.35">
      <c r="A12" s="62" t="s">
        <v>3143</v>
      </c>
      <c r="B12" s="38">
        <f>+IF('T4a Investment baseline Input'!B67&gt;0,'T4a Investment baseline Input'!B67,0)</f>
        <v>7891.2</v>
      </c>
      <c r="C12" s="38">
        <f>+IF('T4a Investment baseline Input'!C67&gt;0,'T4a Investment baseline Input'!C67,0)</f>
        <v>9639.5</v>
      </c>
      <c r="D12" s="38">
        <f>+IF('T4a Investment baseline Input'!D67&gt;0,'T4a Investment baseline Input'!D67,0)</f>
        <v>10954.000000000002</v>
      </c>
      <c r="E12" s="63">
        <f t="shared" si="0"/>
        <v>9494.9000000000015</v>
      </c>
      <c r="F12" s="38">
        <f>+IF('T4a Investment baseline Input'!E67&gt;0,'T4a Investment baseline Input'!E67,0)</f>
        <v>11752.6</v>
      </c>
      <c r="G12" s="38">
        <f>+IF('T4a Investment baseline Input'!F67&gt;0,'T4a Investment baseline Input'!F67,0)</f>
        <v>12564.9</v>
      </c>
      <c r="H12" s="38">
        <f>+IF('T4a Investment baseline Input'!G67&gt;0,'T4a Investment baseline Input'!G67,0)</f>
        <v>13500.8</v>
      </c>
      <c r="I12" s="38">
        <f>+IF('T4a Investment baseline Input'!H67&gt;0,'T4a Investment baseline Input'!H67,0)</f>
        <v>13928.8</v>
      </c>
      <c r="J12" s="38">
        <f>+IF('T4a Investment baseline Input'!I67&gt;0,'T4a Investment baseline Input'!I67,0)</f>
        <v>14422.1</v>
      </c>
      <c r="K12" s="38">
        <f>+IF('T4a Investment baseline Input'!J67&gt;0,'T4a Investment baseline Input'!J67,0)</f>
        <v>15646.4</v>
      </c>
      <c r="L12" s="38">
        <f>+IF('T4a Investment baseline Input'!K67&gt;0,'T4a Investment baseline Input'!K67,0)</f>
        <v>16391.900000000001</v>
      </c>
      <c r="M12" s="64">
        <f t="shared" si="1"/>
        <v>14029.642857142857</v>
      </c>
    </row>
    <row r="13" spans="1:13" ht="22.4" customHeight="1" x14ac:dyDescent="0.35">
      <c r="A13" s="65" t="s">
        <v>3144</v>
      </c>
      <c r="B13" s="66">
        <f>+IF('T4a Investment baseline Input'!B76&gt;0,'T4a Investment baseline Input'!B76,0)</f>
        <v>23935.8</v>
      </c>
      <c r="C13" s="66">
        <f>+IF('T4a Investment baseline Input'!C76&gt;0,'T4a Investment baseline Input'!C76,0)</f>
        <v>26110.3</v>
      </c>
      <c r="D13" s="66">
        <f>+IF('T4a Investment baseline Input'!D76&gt;0,'T4a Investment baseline Input'!D76,0)</f>
        <v>28181.5</v>
      </c>
      <c r="E13" s="67">
        <f t="shared" si="0"/>
        <v>26075.866666666669</v>
      </c>
      <c r="F13" s="66">
        <f>+IF('T4a Investment baseline Input'!E76&gt;0,'T4a Investment baseline Input'!E76,0)</f>
        <v>31103.1</v>
      </c>
      <c r="G13" s="66">
        <f>+IF('T4a Investment baseline Input'!F76&gt;0,'T4a Investment baseline Input'!F76,0)</f>
        <v>34196.800000000003</v>
      </c>
      <c r="H13" s="66">
        <f>+IF('T4a Investment baseline Input'!G76&gt;0,'T4a Investment baseline Input'!G76,0)</f>
        <v>35187.199999999997</v>
      </c>
      <c r="I13" s="66">
        <f>+IF('T4a Investment baseline Input'!H76&gt;0,'T4a Investment baseline Input'!H76,0)</f>
        <v>35847.300000000003</v>
      </c>
      <c r="J13" s="66">
        <f>+IF('T4a Investment baseline Input'!I76&gt;0,'T4a Investment baseline Input'!I76,0)</f>
        <v>37641.9</v>
      </c>
      <c r="K13" s="66">
        <f>+IF('T4a Investment baseline Input'!J76&gt;0,'T4a Investment baseline Input'!J76,0)</f>
        <v>40536.5</v>
      </c>
      <c r="L13" s="66">
        <f>+IF('T4a Investment baseline Input'!K76&gt;0,'T4a Investment baseline Input'!K76,0)</f>
        <v>42554.8</v>
      </c>
      <c r="M13" s="64">
        <f t="shared" si="1"/>
        <v>36723.942857142865</v>
      </c>
    </row>
    <row r="14" spans="1:13" ht="22.4" customHeight="1" x14ac:dyDescent="0.35">
      <c r="A14" s="62" t="s">
        <v>3145</v>
      </c>
      <c r="B14" s="68">
        <f>SUM(B4:B13)</f>
        <v>75673.399999999994</v>
      </c>
      <c r="C14" s="68">
        <f t="shared" ref="C14:D14" si="2">SUM(C4:C13)</f>
        <v>85642.599999999991</v>
      </c>
      <c r="D14" s="68">
        <f t="shared" si="2"/>
        <v>92505.1</v>
      </c>
      <c r="E14" s="63">
        <f t="shared" si="0"/>
        <v>84607.03333333334</v>
      </c>
      <c r="F14" s="68">
        <f>SUM(F4:F13)</f>
        <v>101531.1</v>
      </c>
      <c r="G14" s="68">
        <f t="shared" ref="G14:L14" si="3">SUM(G4:G13)</f>
        <v>111413.40000000001</v>
      </c>
      <c r="H14" s="68">
        <f t="shared" si="3"/>
        <v>112281.1</v>
      </c>
      <c r="I14" s="68">
        <f t="shared" si="3"/>
        <v>117044.1</v>
      </c>
      <c r="J14" s="68">
        <f t="shared" si="3"/>
        <v>119921.20000000001</v>
      </c>
      <c r="K14" s="68">
        <f t="shared" si="3"/>
        <v>130243.2</v>
      </c>
      <c r="L14" s="66">
        <f t="shared" si="3"/>
        <v>137037.70000000001</v>
      </c>
      <c r="M14" s="69">
        <f t="shared" ref="M14:M17" si="4">+AVERAGE(G14:L14)</f>
        <v>121323.45</v>
      </c>
    </row>
    <row r="15" spans="1:13" ht="22.4" customHeight="1" x14ac:dyDescent="0.35">
      <c r="A15" s="27" t="s">
        <v>3146</v>
      </c>
      <c r="B15" s="31"/>
      <c r="C15" s="31"/>
      <c r="D15" s="31"/>
      <c r="E15" s="70"/>
      <c r="F15" s="36">
        <f>+IF('T4a Investment baseline Input'!E5&gt;0,'T4a Investment baseline Input'!E5,0)</f>
        <v>166.5</v>
      </c>
      <c r="G15" s="36">
        <f>+IF('T4a Investment baseline Input'!F5&gt;0,'T4a Investment baseline Input'!F5,0)</f>
        <v>823.2</v>
      </c>
      <c r="H15" s="36">
        <f>+IF('T4a Investment baseline Input'!G5&gt;0,'T4a Investment baseline Input'!G5,0)</f>
        <v>2078.1</v>
      </c>
      <c r="I15" s="36">
        <f>+IF('T4a Investment baseline Input'!H5&gt;0,'T4a Investment baseline Input'!H5,0)</f>
        <v>1907.6</v>
      </c>
      <c r="J15" s="36">
        <f>+IF('T4a Investment baseline Input'!I5&gt;0,'T4a Investment baseline Input'!I5,0)</f>
        <v>1418.5</v>
      </c>
      <c r="K15" s="36">
        <f>+IF('T4a Investment baseline Input'!J5&gt;0,'T4a Investment baseline Input'!J5,0)</f>
        <v>1610.9</v>
      </c>
      <c r="L15" s="36">
        <f>+IF('T4a Investment baseline Input'!K5&gt;0,'T4a Investment baseline Input'!K5,0)</f>
        <v>351.5</v>
      </c>
      <c r="M15" s="69">
        <f t="shared" si="4"/>
        <v>1364.9666666666665</v>
      </c>
    </row>
    <row r="16" spans="1:13" ht="22.4" customHeight="1" x14ac:dyDescent="0.35">
      <c r="A16" s="71" t="s">
        <v>3147</v>
      </c>
      <c r="B16" s="72">
        <f t="shared" ref="B16:D16" si="5">B14-B15</f>
        <v>75673.399999999994</v>
      </c>
      <c r="C16" s="72">
        <f t="shared" si="5"/>
        <v>85642.599999999991</v>
      </c>
      <c r="D16" s="72">
        <f t="shared" si="5"/>
        <v>92505.1</v>
      </c>
      <c r="E16" s="73">
        <f>E14-E15</f>
        <v>84607.03333333334</v>
      </c>
      <c r="F16" s="72">
        <f>F14-F15</f>
        <v>101364.6</v>
      </c>
      <c r="G16" s="72">
        <f>G14-G15</f>
        <v>110590.20000000001</v>
      </c>
      <c r="H16" s="72">
        <f t="shared" ref="H16:K16" si="6">H14-H15</f>
        <v>110203</v>
      </c>
      <c r="I16" s="72">
        <f t="shared" si="6"/>
        <v>115136.5</v>
      </c>
      <c r="J16" s="72">
        <f t="shared" si="6"/>
        <v>118502.70000000001</v>
      </c>
      <c r="K16" s="72">
        <f t="shared" si="6"/>
        <v>128632.3</v>
      </c>
      <c r="L16" s="72">
        <f>L14-L15</f>
        <v>136686.20000000001</v>
      </c>
      <c r="M16" s="69">
        <f>M14-M15</f>
        <v>119958.48333333334</v>
      </c>
    </row>
    <row r="17" spans="1:13" ht="22.4" customHeight="1" x14ac:dyDescent="0.35">
      <c r="A17" s="27" t="s">
        <v>3148</v>
      </c>
      <c r="B17" s="36">
        <f>'T4a Investment baseline Input'!B4</f>
        <v>194093.2</v>
      </c>
      <c r="C17" s="36">
        <f>'T4a Investment baseline Input'!C4</f>
        <v>210943.6</v>
      </c>
      <c r="D17" s="36">
        <f>'T4a Investment baseline Input'!D4</f>
        <v>223931.3</v>
      </c>
      <c r="E17" s="63">
        <f t="shared" ref="E17" si="7">AVERAGE(B17:D17)</f>
        <v>209656.03333333335</v>
      </c>
      <c r="F17" s="36">
        <f>'T4a Investment baseline Input'!E4</f>
        <v>213748</v>
      </c>
      <c r="G17" s="36">
        <f>'T4a Investment baseline Input'!F4</f>
        <v>228951.5</v>
      </c>
      <c r="H17" s="36">
        <f>'T4a Investment baseline Input'!G4</f>
        <v>245536.7</v>
      </c>
      <c r="I17" s="36">
        <f>'T4a Investment baseline Input'!H4</f>
        <v>259579.2</v>
      </c>
      <c r="J17" s="36">
        <f>'T4a Investment baseline Input'!I4</f>
        <v>274557.09999999998</v>
      </c>
      <c r="K17" s="36">
        <f>'T4a Investment baseline Input'!J4</f>
        <v>290588.30203871208</v>
      </c>
      <c r="L17" s="36">
        <f>'T4a Investment baseline Input'!K4</f>
        <v>307851.00496781</v>
      </c>
      <c r="M17" s="74">
        <f t="shared" si="4"/>
        <v>267843.96783442033</v>
      </c>
    </row>
    <row r="18" spans="1:13" ht="22.4" customHeight="1" x14ac:dyDescent="0.35">
      <c r="A18" s="75" t="s">
        <v>3149</v>
      </c>
      <c r="B18" s="69">
        <f>IF(B17&gt;0,B16/B17,"-")</f>
        <v>0.38988176814025421</v>
      </c>
      <c r="C18" s="69">
        <f t="shared" ref="C18:L18" si="8">IF(C17&gt;0,C16/C17,"-")</f>
        <v>0.40599762211320933</v>
      </c>
      <c r="D18" s="69">
        <f t="shared" si="8"/>
        <v>0.41309589146314074</v>
      </c>
      <c r="E18" s="73">
        <f t="shared" si="8"/>
        <v>0.40355162686311119</v>
      </c>
      <c r="F18" s="69">
        <f t="shared" si="8"/>
        <v>0.47422478806819246</v>
      </c>
      <c r="G18" s="69">
        <f t="shared" si="8"/>
        <v>0.48302893844329481</v>
      </c>
      <c r="H18" s="69">
        <f t="shared" si="8"/>
        <v>0.44882496180815329</v>
      </c>
      <c r="I18" s="69">
        <f t="shared" si="8"/>
        <v>0.44355056183238101</v>
      </c>
      <c r="J18" s="69">
        <f t="shared" si="8"/>
        <v>0.43161404312618401</v>
      </c>
      <c r="K18" s="69">
        <f t="shared" si="8"/>
        <v>0.44266165945958708</v>
      </c>
      <c r="L18" s="69">
        <f t="shared" si="8"/>
        <v>0.44400114923871176</v>
      </c>
      <c r="M18" s="74">
        <f>IF(SUM(G18:L18)&gt;0,+AVERAGE(G18:L18),"-")</f>
        <v>0.44894688565138535</v>
      </c>
    </row>
  </sheetData>
  <mergeCells count="2">
    <mergeCell ref="A1:M1"/>
    <mergeCell ref="A2:M2"/>
  </mergeCells>
  <pageMargins left="0.7" right="0.7" top="0.75" bottom="0.75" header="0.3" footer="0.3"/>
  <pageSetup paperSize="9" orientation="portrait" verticalDpi="0" r:id="rId1"/>
  <headerFooter>
    <oddFooter>&amp;C_x000D_&amp;1#&amp;"Calibri"&amp;10&amp;K008000 Interní informace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DC3EC7-7C49-4EB9-ADC2-66FDE610F47A}">
  <sheetPr>
    <tabColor rgb="FFF4B084"/>
  </sheetPr>
  <dimension ref="A1:AY235"/>
  <sheetViews>
    <sheetView view="pageBreakPreview" zoomScale="60" zoomScaleNormal="90" workbookViewId="0">
      <pane ySplit="2" topLeftCell="A157" activePane="bottomLeft" state="frozen"/>
      <selection pane="bottomLeft" activeCell="A177" sqref="A177:A200"/>
    </sheetView>
  </sheetViews>
  <sheetFormatPr defaultColWidth="8.81640625" defaultRowHeight="14.5" x14ac:dyDescent="0.35"/>
  <cols>
    <col min="1" max="1" width="14" customWidth="1"/>
    <col min="2" max="2" width="70.7265625" customWidth="1"/>
    <col min="3" max="3" width="12.453125" customWidth="1"/>
    <col min="4" max="4" width="137.1796875" customWidth="1"/>
    <col min="5" max="5" width="34.1796875" style="122" customWidth="1"/>
  </cols>
  <sheetData>
    <row r="1" spans="1:5" x14ac:dyDescent="0.35">
      <c r="A1" s="592" t="s">
        <v>0</v>
      </c>
      <c r="B1" s="592" t="s">
        <v>40</v>
      </c>
      <c r="C1" s="592" t="s">
        <v>41</v>
      </c>
      <c r="D1" s="592" t="s">
        <v>42</v>
      </c>
      <c r="E1" s="592" t="s">
        <v>43</v>
      </c>
    </row>
    <row r="2" spans="1:5" x14ac:dyDescent="0.35">
      <c r="A2" s="593"/>
      <c r="B2" s="593"/>
      <c r="C2" s="593"/>
      <c r="D2" s="593"/>
      <c r="E2" s="594"/>
    </row>
    <row r="3" spans="1:5" x14ac:dyDescent="0.35">
      <c r="A3" s="79">
        <v>1</v>
      </c>
      <c r="B3" s="211" t="s">
        <v>44</v>
      </c>
      <c r="C3" s="14" t="s">
        <v>45</v>
      </c>
      <c r="D3" s="14" t="s">
        <v>46</v>
      </c>
      <c r="E3" s="79" t="s">
        <v>47</v>
      </c>
    </row>
    <row r="4" spans="1:5" x14ac:dyDescent="0.35">
      <c r="A4" s="79">
        <v>2</v>
      </c>
      <c r="B4" s="211" t="s">
        <v>44</v>
      </c>
      <c r="C4" s="14" t="s">
        <v>45</v>
      </c>
      <c r="D4" s="14" t="s">
        <v>48</v>
      </c>
      <c r="E4" s="79" t="s">
        <v>47</v>
      </c>
    </row>
    <row r="5" spans="1:5" x14ac:dyDescent="0.35">
      <c r="A5" s="79">
        <v>3</v>
      </c>
      <c r="B5" s="211" t="s">
        <v>44</v>
      </c>
      <c r="C5" s="14" t="s">
        <v>49</v>
      </c>
      <c r="D5" s="14" t="s">
        <v>50</v>
      </c>
      <c r="E5" s="79" t="s">
        <v>47</v>
      </c>
    </row>
    <row r="6" spans="1:5" x14ac:dyDescent="0.35">
      <c r="A6" s="79">
        <v>4</v>
      </c>
      <c r="B6" s="211" t="s">
        <v>44</v>
      </c>
      <c r="C6" s="14" t="s">
        <v>49</v>
      </c>
      <c r="D6" s="14" t="s">
        <v>51</v>
      </c>
      <c r="E6" s="79" t="s">
        <v>47</v>
      </c>
    </row>
    <row r="7" spans="1:5" x14ac:dyDescent="0.35">
      <c r="A7" s="79">
        <v>5</v>
      </c>
      <c r="B7" s="211" t="s">
        <v>44</v>
      </c>
      <c r="C7" s="14" t="s">
        <v>45</v>
      </c>
      <c r="D7" s="14" t="s">
        <v>52</v>
      </c>
      <c r="E7" s="79" t="s">
        <v>47</v>
      </c>
    </row>
    <row r="8" spans="1:5" s="103" customFormat="1" x14ac:dyDescent="0.35">
      <c r="A8" s="79">
        <v>154</v>
      </c>
      <c r="B8" s="211" t="s">
        <v>44</v>
      </c>
      <c r="C8" s="14" t="s">
        <v>45</v>
      </c>
      <c r="D8" s="14" t="s">
        <v>53</v>
      </c>
      <c r="E8" s="79" t="s">
        <v>47</v>
      </c>
    </row>
    <row r="9" spans="1:5" x14ac:dyDescent="0.35">
      <c r="A9" s="79">
        <v>6</v>
      </c>
      <c r="B9" s="211" t="s">
        <v>54</v>
      </c>
      <c r="C9" s="14" t="s">
        <v>45</v>
      </c>
      <c r="D9" s="14" t="s">
        <v>55</v>
      </c>
      <c r="E9" s="79" t="s">
        <v>47</v>
      </c>
    </row>
    <row r="10" spans="1:5" x14ac:dyDescent="0.35">
      <c r="A10" s="79">
        <v>7</v>
      </c>
      <c r="B10" s="211" t="s">
        <v>54</v>
      </c>
      <c r="C10" s="14" t="s">
        <v>45</v>
      </c>
      <c r="D10" s="14" t="s">
        <v>56</v>
      </c>
      <c r="E10" s="79" t="s">
        <v>47</v>
      </c>
    </row>
    <row r="11" spans="1:5" ht="15.75" customHeight="1" x14ac:dyDescent="0.35">
      <c r="A11" s="79">
        <v>8</v>
      </c>
      <c r="B11" s="211" t="s">
        <v>54</v>
      </c>
      <c r="C11" s="14" t="s">
        <v>45</v>
      </c>
      <c r="D11" s="14" t="s">
        <v>57</v>
      </c>
      <c r="E11" s="79" t="s">
        <v>47</v>
      </c>
    </row>
    <row r="12" spans="1:5" s="103" customFormat="1" x14ac:dyDescent="0.35">
      <c r="A12" s="79">
        <v>155</v>
      </c>
      <c r="B12" s="211" t="s">
        <v>54</v>
      </c>
      <c r="C12" s="14" t="s">
        <v>45</v>
      </c>
      <c r="D12" s="14" t="s">
        <v>58</v>
      </c>
      <c r="E12" s="79" t="s">
        <v>47</v>
      </c>
    </row>
    <row r="13" spans="1:5" x14ac:dyDescent="0.35">
      <c r="A13" s="79">
        <v>9</v>
      </c>
      <c r="B13" s="211" t="s">
        <v>54</v>
      </c>
      <c r="C13" s="14" t="s">
        <v>49</v>
      </c>
      <c r="D13" s="14" t="s">
        <v>59</v>
      </c>
      <c r="E13" s="79" t="s">
        <v>47</v>
      </c>
    </row>
    <row r="14" spans="1:5" x14ac:dyDescent="0.35">
      <c r="A14" s="79">
        <v>10</v>
      </c>
      <c r="B14" s="211" t="s">
        <v>54</v>
      </c>
      <c r="C14" s="14" t="s">
        <v>45</v>
      </c>
      <c r="D14" s="14" t="s">
        <v>60</v>
      </c>
      <c r="E14" s="79" t="s">
        <v>47</v>
      </c>
    </row>
    <row r="15" spans="1:5" x14ac:dyDescent="0.35">
      <c r="A15" s="79">
        <v>11</v>
      </c>
      <c r="B15" s="211" t="s">
        <v>54</v>
      </c>
      <c r="C15" s="14" t="s">
        <v>45</v>
      </c>
      <c r="D15" s="14" t="s">
        <v>61</v>
      </c>
      <c r="E15" s="79" t="s">
        <v>47</v>
      </c>
    </row>
    <row r="16" spans="1:5" s="103" customFormat="1" x14ac:dyDescent="0.35">
      <c r="A16" s="79">
        <v>156</v>
      </c>
      <c r="B16" s="14" t="s">
        <v>54</v>
      </c>
      <c r="C16" s="14" t="s">
        <v>45</v>
      </c>
      <c r="D16" s="14" t="s">
        <v>62</v>
      </c>
      <c r="E16" s="79" t="s">
        <v>47</v>
      </c>
    </row>
    <row r="17" spans="1:5" x14ac:dyDescent="0.35">
      <c r="A17" s="79">
        <v>12</v>
      </c>
      <c r="B17" s="211" t="s">
        <v>63</v>
      </c>
      <c r="C17" s="14" t="s">
        <v>49</v>
      </c>
      <c r="D17" s="14" t="s">
        <v>64</v>
      </c>
      <c r="E17" s="79" t="s">
        <v>47</v>
      </c>
    </row>
    <row r="18" spans="1:5" x14ac:dyDescent="0.35">
      <c r="A18" s="79">
        <v>13</v>
      </c>
      <c r="B18" s="211" t="s">
        <v>63</v>
      </c>
      <c r="C18" s="14" t="s">
        <v>49</v>
      </c>
      <c r="D18" s="14" t="s">
        <v>65</v>
      </c>
      <c r="E18" s="79" t="s">
        <v>47</v>
      </c>
    </row>
    <row r="19" spans="1:5" x14ac:dyDescent="0.35">
      <c r="A19" s="79">
        <v>14</v>
      </c>
      <c r="B19" s="211" t="s">
        <v>63</v>
      </c>
      <c r="C19" s="14" t="s">
        <v>45</v>
      </c>
      <c r="D19" s="14" t="s">
        <v>66</v>
      </c>
      <c r="E19" s="79" t="s">
        <v>47</v>
      </c>
    </row>
    <row r="20" spans="1:5" x14ac:dyDescent="0.35">
      <c r="A20" s="79">
        <v>15</v>
      </c>
      <c r="B20" s="211" t="s">
        <v>63</v>
      </c>
      <c r="C20" s="14" t="s">
        <v>45</v>
      </c>
      <c r="D20" s="14" t="s">
        <v>67</v>
      </c>
      <c r="E20" s="79" t="s">
        <v>47</v>
      </c>
    </row>
    <row r="21" spans="1:5" x14ac:dyDescent="0.35">
      <c r="A21" s="79">
        <v>16</v>
      </c>
      <c r="B21" s="211" t="s">
        <v>63</v>
      </c>
      <c r="C21" s="14" t="s">
        <v>45</v>
      </c>
      <c r="D21" s="14" t="s">
        <v>68</v>
      </c>
      <c r="E21" s="79" t="s">
        <v>47</v>
      </c>
    </row>
    <row r="22" spans="1:5" x14ac:dyDescent="0.35">
      <c r="A22" s="79">
        <v>17</v>
      </c>
      <c r="B22" s="211" t="s">
        <v>63</v>
      </c>
      <c r="C22" s="14" t="s">
        <v>45</v>
      </c>
      <c r="D22" s="14" t="s">
        <v>69</v>
      </c>
      <c r="E22" s="79" t="s">
        <v>47</v>
      </c>
    </row>
    <row r="23" spans="1:5" x14ac:dyDescent="0.35">
      <c r="A23" s="79">
        <v>18</v>
      </c>
      <c r="B23" s="211" t="s">
        <v>70</v>
      </c>
      <c r="C23" s="14" t="s">
        <v>49</v>
      </c>
      <c r="D23" s="14" t="s">
        <v>71</v>
      </c>
      <c r="E23" s="79" t="s">
        <v>47</v>
      </c>
    </row>
    <row r="24" spans="1:5" x14ac:dyDescent="0.35">
      <c r="A24" s="79">
        <v>20</v>
      </c>
      <c r="B24" s="81" t="s">
        <v>70</v>
      </c>
      <c r="C24" s="14" t="s">
        <v>45</v>
      </c>
      <c r="D24" s="14" t="s">
        <v>72</v>
      </c>
      <c r="E24" s="79" t="s">
        <v>47</v>
      </c>
    </row>
    <row r="25" spans="1:5" x14ac:dyDescent="0.35">
      <c r="A25" s="79">
        <v>23</v>
      </c>
      <c r="B25" s="211" t="s">
        <v>70</v>
      </c>
      <c r="C25" s="14" t="s">
        <v>45</v>
      </c>
      <c r="D25" s="14" t="s">
        <v>73</v>
      </c>
      <c r="E25" s="79" t="s">
        <v>47</v>
      </c>
    </row>
    <row r="26" spans="1:5" x14ac:dyDescent="0.35">
      <c r="A26" s="79">
        <v>24</v>
      </c>
      <c r="B26" s="211" t="s">
        <v>70</v>
      </c>
      <c r="C26" s="14" t="s">
        <v>45</v>
      </c>
      <c r="D26" s="14" t="s">
        <v>74</v>
      </c>
      <c r="E26" s="79" t="s">
        <v>47</v>
      </c>
    </row>
    <row r="27" spans="1:5" x14ac:dyDescent="0.35">
      <c r="A27" s="79">
        <v>25</v>
      </c>
      <c r="B27" s="211" t="s">
        <v>70</v>
      </c>
      <c r="C27" s="14" t="s">
        <v>49</v>
      </c>
      <c r="D27" s="14" t="s">
        <v>75</v>
      </c>
      <c r="E27" s="79" t="s">
        <v>47</v>
      </c>
    </row>
    <row r="28" spans="1:5" x14ac:dyDescent="0.35">
      <c r="A28" s="79">
        <v>26</v>
      </c>
      <c r="B28" s="211" t="s">
        <v>70</v>
      </c>
      <c r="C28" s="14" t="s">
        <v>45</v>
      </c>
      <c r="D28" s="14" t="s">
        <v>76</v>
      </c>
      <c r="E28" s="79" t="s">
        <v>47</v>
      </c>
    </row>
    <row r="29" spans="1:5" x14ac:dyDescent="0.35">
      <c r="A29" s="79">
        <v>27</v>
      </c>
      <c r="B29" s="211" t="s">
        <v>70</v>
      </c>
      <c r="C29" s="14" t="s">
        <v>45</v>
      </c>
      <c r="D29" s="14" t="s">
        <v>77</v>
      </c>
      <c r="E29" s="79" t="s">
        <v>47</v>
      </c>
    </row>
    <row r="30" spans="1:5" x14ac:dyDescent="0.35">
      <c r="A30" s="79">
        <v>28</v>
      </c>
      <c r="B30" s="211" t="s">
        <v>70</v>
      </c>
      <c r="C30" s="14" t="s">
        <v>45</v>
      </c>
      <c r="D30" s="14" t="s">
        <v>78</v>
      </c>
      <c r="E30" s="79" t="s">
        <v>47</v>
      </c>
    </row>
    <row r="31" spans="1:5" s="103" customFormat="1" x14ac:dyDescent="0.35">
      <c r="A31" s="79">
        <v>157</v>
      </c>
      <c r="B31" s="211" t="s">
        <v>70</v>
      </c>
      <c r="C31" s="14" t="s">
        <v>45</v>
      </c>
      <c r="D31" s="14" t="s">
        <v>79</v>
      </c>
      <c r="E31" s="79" t="s">
        <v>47</v>
      </c>
    </row>
    <row r="32" spans="1:5" x14ac:dyDescent="0.35">
      <c r="A32" s="79">
        <v>29</v>
      </c>
      <c r="B32" s="211" t="s">
        <v>70</v>
      </c>
      <c r="C32" s="14" t="s">
        <v>45</v>
      </c>
      <c r="D32" s="14" t="s">
        <v>80</v>
      </c>
      <c r="E32" s="79" t="s">
        <v>47</v>
      </c>
    </row>
    <row r="33" spans="1:51" x14ac:dyDescent="0.35">
      <c r="A33" s="79">
        <v>30</v>
      </c>
      <c r="B33" s="81" t="s">
        <v>70</v>
      </c>
      <c r="C33" s="14" t="s">
        <v>45</v>
      </c>
      <c r="D33" s="14" t="s">
        <v>81</v>
      </c>
      <c r="E33" s="79" t="s">
        <v>47</v>
      </c>
    </row>
    <row r="34" spans="1:51" x14ac:dyDescent="0.35">
      <c r="A34" s="79">
        <v>31</v>
      </c>
      <c r="B34" s="211" t="s">
        <v>70</v>
      </c>
      <c r="C34" s="14" t="s">
        <v>49</v>
      </c>
      <c r="D34" s="14" t="s">
        <v>82</v>
      </c>
      <c r="E34" s="79" t="s">
        <v>47</v>
      </c>
    </row>
    <row r="35" spans="1:51" x14ac:dyDescent="0.35">
      <c r="A35" s="79">
        <v>32</v>
      </c>
      <c r="B35" s="211" t="s">
        <v>70</v>
      </c>
      <c r="C35" s="14" t="s">
        <v>45</v>
      </c>
      <c r="D35" s="14" t="s">
        <v>83</v>
      </c>
      <c r="E35" s="79" t="s">
        <v>47</v>
      </c>
    </row>
    <row r="36" spans="1:51" x14ac:dyDescent="0.35">
      <c r="A36" s="79">
        <v>34</v>
      </c>
      <c r="B36" s="211" t="s">
        <v>84</v>
      </c>
      <c r="C36" s="14" t="s">
        <v>49</v>
      </c>
      <c r="D36" s="14" t="s">
        <v>85</v>
      </c>
      <c r="E36" s="79" t="s">
        <v>47</v>
      </c>
    </row>
    <row r="37" spans="1:51" x14ac:dyDescent="0.35">
      <c r="A37" s="79">
        <v>35</v>
      </c>
      <c r="B37" s="211" t="s">
        <v>84</v>
      </c>
      <c r="C37" s="14" t="s">
        <v>45</v>
      </c>
      <c r="D37" s="14" t="s">
        <v>86</v>
      </c>
      <c r="E37" s="79" t="s">
        <v>47</v>
      </c>
    </row>
    <row r="38" spans="1:51" x14ac:dyDescent="0.35">
      <c r="A38" s="79">
        <v>36</v>
      </c>
      <c r="B38" s="211" t="s">
        <v>84</v>
      </c>
      <c r="C38" s="14" t="s">
        <v>45</v>
      </c>
      <c r="D38" s="14" t="s">
        <v>87</v>
      </c>
      <c r="E38" s="79" t="s">
        <v>47</v>
      </c>
    </row>
    <row r="39" spans="1:51" x14ac:dyDescent="0.35">
      <c r="A39" s="79">
        <v>37</v>
      </c>
      <c r="B39" s="211" t="s">
        <v>84</v>
      </c>
      <c r="C39" s="14" t="s">
        <v>45</v>
      </c>
      <c r="D39" s="14" t="s">
        <v>88</v>
      </c>
      <c r="E39" s="79" t="s">
        <v>47</v>
      </c>
    </row>
    <row r="40" spans="1:51" x14ac:dyDescent="0.35">
      <c r="A40" s="267">
        <v>158</v>
      </c>
      <c r="B40" s="268" t="s">
        <v>84</v>
      </c>
      <c r="C40" s="268" t="s">
        <v>45</v>
      </c>
      <c r="D40" s="268" t="s">
        <v>89</v>
      </c>
      <c r="E40" s="267" t="s">
        <v>47</v>
      </c>
    </row>
    <row r="41" spans="1:51" x14ac:dyDescent="0.35">
      <c r="A41" s="79">
        <v>38</v>
      </c>
      <c r="B41" s="211" t="s">
        <v>90</v>
      </c>
      <c r="C41" s="14" t="s">
        <v>49</v>
      </c>
      <c r="D41" s="14" t="s">
        <v>91</v>
      </c>
      <c r="E41" s="79" t="s">
        <v>47</v>
      </c>
    </row>
    <row r="42" spans="1:51" x14ac:dyDescent="0.35">
      <c r="A42" s="79">
        <v>39</v>
      </c>
      <c r="B42" s="211" t="s">
        <v>90</v>
      </c>
      <c r="C42" s="14" t="s">
        <v>45</v>
      </c>
      <c r="D42" s="14" t="s">
        <v>92</v>
      </c>
      <c r="E42" s="79" t="s">
        <v>47</v>
      </c>
    </row>
    <row r="43" spans="1:51" x14ac:dyDescent="0.35">
      <c r="A43" s="79">
        <v>40</v>
      </c>
      <c r="B43" s="211" t="s">
        <v>90</v>
      </c>
      <c r="C43" s="14" t="s">
        <v>45</v>
      </c>
      <c r="D43" s="14" t="s">
        <v>93</v>
      </c>
      <c r="E43" s="79" t="s">
        <v>47</v>
      </c>
    </row>
    <row r="44" spans="1:51" x14ac:dyDescent="0.35">
      <c r="A44" s="79">
        <v>41</v>
      </c>
      <c r="B44" s="211" t="s">
        <v>90</v>
      </c>
      <c r="C44" s="14" t="s">
        <v>45</v>
      </c>
      <c r="D44" s="14" t="s">
        <v>94</v>
      </c>
      <c r="E44" s="79" t="s">
        <v>47</v>
      </c>
    </row>
    <row r="45" spans="1:51" s="143" customFormat="1" x14ac:dyDescent="0.35">
      <c r="A45" s="233">
        <v>159</v>
      </c>
      <c r="B45" s="226" t="s">
        <v>95</v>
      </c>
      <c r="C45" s="226" t="s">
        <v>49</v>
      </c>
      <c r="D45" s="226" t="s">
        <v>96</v>
      </c>
      <c r="E45" s="269" t="s">
        <v>47</v>
      </c>
      <c r="F45"/>
      <c r="G45"/>
      <c r="H45"/>
      <c r="I45"/>
      <c r="J45"/>
      <c r="K45"/>
      <c r="L45"/>
      <c r="M45"/>
      <c r="N45"/>
      <c r="O45"/>
      <c r="P45"/>
      <c r="Q45"/>
      <c r="R45"/>
      <c r="S45"/>
      <c r="T45"/>
      <c r="U45"/>
      <c r="V45"/>
      <c r="W45"/>
      <c r="X45"/>
      <c r="Y45"/>
      <c r="Z45"/>
      <c r="AA45"/>
      <c r="AB45"/>
      <c r="AC45"/>
      <c r="AD45"/>
      <c r="AE45"/>
      <c r="AF45"/>
      <c r="AG45"/>
      <c r="AH45"/>
      <c r="AI45"/>
      <c r="AJ45"/>
      <c r="AK45"/>
      <c r="AL45"/>
      <c r="AM45"/>
      <c r="AN45"/>
      <c r="AO45"/>
      <c r="AP45"/>
      <c r="AQ45"/>
      <c r="AR45"/>
      <c r="AS45"/>
      <c r="AT45"/>
      <c r="AU45"/>
      <c r="AV45"/>
      <c r="AW45"/>
      <c r="AX45"/>
      <c r="AY45"/>
    </row>
    <row r="46" spans="1:51" s="143" customFormat="1" x14ac:dyDescent="0.35">
      <c r="A46" s="270">
        <v>160</v>
      </c>
      <c r="B46" s="226" t="s">
        <v>95</v>
      </c>
      <c r="C46" s="229" t="s">
        <v>49</v>
      </c>
      <c r="D46" s="229" t="s">
        <v>97</v>
      </c>
      <c r="E46" s="271" t="s">
        <v>47</v>
      </c>
      <c r="F4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c r="AV46"/>
      <c r="AW46"/>
      <c r="AX46"/>
      <c r="AY46"/>
    </row>
    <row r="47" spans="1:51" s="143" customFormat="1" x14ac:dyDescent="0.35">
      <c r="A47" s="270">
        <v>161</v>
      </c>
      <c r="B47" s="226" t="s">
        <v>95</v>
      </c>
      <c r="C47" s="229" t="s">
        <v>49</v>
      </c>
      <c r="D47" s="229" t="s">
        <v>98</v>
      </c>
      <c r="E47" s="271" t="s">
        <v>47</v>
      </c>
      <c r="F47"/>
      <c r="G47"/>
      <c r="H47"/>
      <c r="I47"/>
      <c r="J47"/>
      <c r="K47"/>
      <c r="L47"/>
      <c r="M47"/>
      <c r="N47"/>
      <c r="O47"/>
      <c r="P47"/>
      <c r="Q47"/>
      <c r="R47"/>
      <c r="S47"/>
      <c r="T47"/>
      <c r="U47"/>
      <c r="V47"/>
      <c r="W47"/>
      <c r="X47"/>
      <c r="Y47"/>
      <c r="Z47"/>
      <c r="AA47"/>
      <c r="AB47"/>
      <c r="AC47"/>
      <c r="AD47"/>
      <c r="AE47"/>
      <c r="AF47"/>
      <c r="AG47"/>
      <c r="AH47"/>
      <c r="AI47"/>
      <c r="AJ47"/>
      <c r="AK47"/>
      <c r="AL47"/>
      <c r="AM47"/>
      <c r="AN47"/>
      <c r="AO47"/>
      <c r="AP47"/>
      <c r="AQ47"/>
      <c r="AR47"/>
      <c r="AS47"/>
      <c r="AT47"/>
      <c r="AU47"/>
      <c r="AV47"/>
      <c r="AW47"/>
      <c r="AX47"/>
      <c r="AY47"/>
    </row>
    <row r="48" spans="1:51" s="143" customFormat="1" x14ac:dyDescent="0.35">
      <c r="A48" s="270">
        <v>162</v>
      </c>
      <c r="B48" s="226" t="s">
        <v>95</v>
      </c>
      <c r="C48" s="229" t="s">
        <v>49</v>
      </c>
      <c r="D48" s="229" t="s">
        <v>99</v>
      </c>
      <c r="E48" s="271" t="s">
        <v>47</v>
      </c>
      <c r="F48"/>
      <c r="G48"/>
      <c r="H48"/>
      <c r="I48"/>
      <c r="J48"/>
      <c r="K48"/>
      <c r="L48"/>
      <c r="M48"/>
      <c r="N48"/>
      <c r="O48"/>
      <c r="P48"/>
      <c r="Q48"/>
      <c r="R48"/>
      <c r="S48"/>
      <c r="T48"/>
      <c r="U48"/>
      <c r="V48"/>
      <c r="W48"/>
      <c r="X48"/>
      <c r="Y48"/>
      <c r="Z48"/>
      <c r="AA48"/>
      <c r="AB48"/>
      <c r="AC48"/>
      <c r="AD48"/>
      <c r="AE48"/>
      <c r="AF48"/>
      <c r="AG48"/>
      <c r="AH48"/>
      <c r="AI48"/>
      <c r="AJ48"/>
      <c r="AK48"/>
      <c r="AL48"/>
      <c r="AM48"/>
      <c r="AN48"/>
      <c r="AO48"/>
      <c r="AP48"/>
      <c r="AQ48"/>
      <c r="AR48"/>
      <c r="AS48"/>
      <c r="AT48"/>
      <c r="AU48"/>
      <c r="AV48"/>
      <c r="AW48"/>
      <c r="AX48"/>
      <c r="AY48"/>
    </row>
    <row r="49" spans="1:5" x14ac:dyDescent="0.35">
      <c r="A49" s="79">
        <v>42</v>
      </c>
      <c r="B49" s="211" t="s">
        <v>100</v>
      </c>
      <c r="C49" s="14" t="s">
        <v>49</v>
      </c>
      <c r="D49" s="14" t="s">
        <v>101</v>
      </c>
      <c r="E49" s="79" t="s">
        <v>102</v>
      </c>
    </row>
    <row r="50" spans="1:5" x14ac:dyDescent="0.35">
      <c r="A50" s="79">
        <v>43</v>
      </c>
      <c r="B50" s="211" t="s">
        <v>100</v>
      </c>
      <c r="C50" s="14" t="s">
        <v>45</v>
      </c>
      <c r="D50" s="14" t="s">
        <v>103</v>
      </c>
      <c r="E50" s="79" t="s">
        <v>47</v>
      </c>
    </row>
    <row r="51" spans="1:5" x14ac:dyDescent="0.35">
      <c r="A51" s="79">
        <v>44</v>
      </c>
      <c r="B51" s="211" t="s">
        <v>100</v>
      </c>
      <c r="C51" s="14" t="s">
        <v>45</v>
      </c>
      <c r="D51" s="14" t="s">
        <v>104</v>
      </c>
      <c r="E51" s="79" t="s">
        <v>102</v>
      </c>
    </row>
    <row r="52" spans="1:5" x14ac:dyDescent="0.35">
      <c r="A52" s="79">
        <v>45</v>
      </c>
      <c r="B52" s="211" t="s">
        <v>100</v>
      </c>
      <c r="C52" s="14" t="s">
        <v>45</v>
      </c>
      <c r="D52" s="14" t="s">
        <v>105</v>
      </c>
      <c r="E52" s="79" t="s">
        <v>47</v>
      </c>
    </row>
    <row r="53" spans="1:5" x14ac:dyDescent="0.35">
      <c r="A53" s="79">
        <v>46</v>
      </c>
      <c r="B53" s="211" t="s">
        <v>100</v>
      </c>
      <c r="C53" s="14" t="s">
        <v>45</v>
      </c>
      <c r="D53" s="14" t="s">
        <v>106</v>
      </c>
      <c r="E53" s="79" t="s">
        <v>102</v>
      </c>
    </row>
    <row r="54" spans="1:5" x14ac:dyDescent="0.35">
      <c r="A54" s="79">
        <v>47</v>
      </c>
      <c r="B54" s="211" t="s">
        <v>100</v>
      </c>
      <c r="C54" s="14" t="s">
        <v>45</v>
      </c>
      <c r="D54" s="14" t="s">
        <v>107</v>
      </c>
      <c r="E54" s="79" t="s">
        <v>102</v>
      </c>
    </row>
    <row r="55" spans="1:5" x14ac:dyDescent="0.35">
      <c r="A55" s="79">
        <v>48</v>
      </c>
      <c r="B55" s="211" t="s">
        <v>100</v>
      </c>
      <c r="C55" s="14" t="s">
        <v>45</v>
      </c>
      <c r="D55" s="14" t="s">
        <v>108</v>
      </c>
      <c r="E55" s="79" t="s">
        <v>47</v>
      </c>
    </row>
    <row r="56" spans="1:5" x14ac:dyDescent="0.35">
      <c r="A56" s="79">
        <v>49</v>
      </c>
      <c r="B56" s="211" t="s">
        <v>100</v>
      </c>
      <c r="C56" s="14" t="s">
        <v>45</v>
      </c>
      <c r="D56" s="14" t="s">
        <v>109</v>
      </c>
      <c r="E56" s="79" t="s">
        <v>102</v>
      </c>
    </row>
    <row r="57" spans="1:5" x14ac:dyDescent="0.35">
      <c r="A57" s="79">
        <v>50</v>
      </c>
      <c r="B57" s="211" t="s">
        <v>100</v>
      </c>
      <c r="C57" s="14" t="s">
        <v>45</v>
      </c>
      <c r="D57" s="14" t="s">
        <v>110</v>
      </c>
      <c r="E57" s="79" t="s">
        <v>102</v>
      </c>
    </row>
    <row r="58" spans="1:5" x14ac:dyDescent="0.35">
      <c r="A58" s="79">
        <v>51</v>
      </c>
      <c r="B58" s="211" t="s">
        <v>100</v>
      </c>
      <c r="C58" s="14" t="s">
        <v>45</v>
      </c>
      <c r="D58" s="14" t="s">
        <v>111</v>
      </c>
      <c r="E58" s="79" t="s">
        <v>102</v>
      </c>
    </row>
    <row r="59" spans="1:5" x14ac:dyDescent="0.35">
      <c r="A59" s="79">
        <v>52</v>
      </c>
      <c r="B59" s="211" t="s">
        <v>100</v>
      </c>
      <c r="C59" s="14" t="s">
        <v>45</v>
      </c>
      <c r="D59" s="14" t="s">
        <v>112</v>
      </c>
      <c r="E59" s="79" t="s">
        <v>102</v>
      </c>
    </row>
    <row r="60" spans="1:5" x14ac:dyDescent="0.35">
      <c r="A60" s="79">
        <v>53</v>
      </c>
      <c r="B60" s="211" t="s">
        <v>100</v>
      </c>
      <c r="C60" s="14" t="s">
        <v>45</v>
      </c>
      <c r="D60" s="14" t="s">
        <v>113</v>
      </c>
      <c r="E60" s="79" t="s">
        <v>47</v>
      </c>
    </row>
    <row r="61" spans="1:5" x14ac:dyDescent="0.35">
      <c r="A61" s="79">
        <v>54</v>
      </c>
      <c r="B61" s="211" t="s">
        <v>100</v>
      </c>
      <c r="C61" s="14" t="s">
        <v>45</v>
      </c>
      <c r="D61" s="14" t="s">
        <v>114</v>
      </c>
      <c r="E61" s="79" t="s">
        <v>47</v>
      </c>
    </row>
    <row r="62" spans="1:5" x14ac:dyDescent="0.35">
      <c r="A62" s="79">
        <v>55</v>
      </c>
      <c r="B62" s="211" t="s">
        <v>100</v>
      </c>
      <c r="C62" s="14" t="s">
        <v>45</v>
      </c>
      <c r="D62" s="14" t="s">
        <v>115</v>
      </c>
      <c r="E62" s="79" t="s">
        <v>47</v>
      </c>
    </row>
    <row r="63" spans="1:5" x14ac:dyDescent="0.35">
      <c r="A63" s="79">
        <v>56</v>
      </c>
      <c r="B63" s="211" t="s">
        <v>116</v>
      </c>
      <c r="C63" s="14" t="s">
        <v>45</v>
      </c>
      <c r="D63" s="14" t="s">
        <v>117</v>
      </c>
      <c r="E63" s="79" t="s">
        <v>47</v>
      </c>
    </row>
    <row r="64" spans="1:5" x14ac:dyDescent="0.35">
      <c r="A64" s="79">
        <v>57</v>
      </c>
      <c r="B64" s="211" t="s">
        <v>116</v>
      </c>
      <c r="C64" s="14" t="s">
        <v>45</v>
      </c>
      <c r="D64" s="14" t="s">
        <v>118</v>
      </c>
      <c r="E64" s="79" t="s">
        <v>47</v>
      </c>
    </row>
    <row r="65" spans="1:5" x14ac:dyDescent="0.35">
      <c r="A65" s="79">
        <v>58</v>
      </c>
      <c r="B65" s="211" t="s">
        <v>116</v>
      </c>
      <c r="C65" s="14" t="s">
        <v>45</v>
      </c>
      <c r="D65" s="14" t="s">
        <v>119</v>
      </c>
      <c r="E65" s="79" t="s">
        <v>47</v>
      </c>
    </row>
    <row r="66" spans="1:5" x14ac:dyDescent="0.35">
      <c r="A66" s="79">
        <v>59</v>
      </c>
      <c r="B66" s="211" t="s">
        <v>120</v>
      </c>
      <c r="C66" s="14" t="s">
        <v>49</v>
      </c>
      <c r="D66" s="14" t="s">
        <v>121</v>
      </c>
      <c r="E66" s="79" t="s">
        <v>102</v>
      </c>
    </row>
    <row r="67" spans="1:5" x14ac:dyDescent="0.35">
      <c r="A67" s="79">
        <v>60</v>
      </c>
      <c r="B67" s="211" t="s">
        <v>120</v>
      </c>
      <c r="C67" s="14" t="s">
        <v>49</v>
      </c>
      <c r="D67" s="14" t="s">
        <v>122</v>
      </c>
      <c r="E67" s="79" t="s">
        <v>102</v>
      </c>
    </row>
    <row r="68" spans="1:5" x14ac:dyDescent="0.35">
      <c r="A68" s="79">
        <v>61</v>
      </c>
      <c r="B68" s="211" t="s">
        <v>120</v>
      </c>
      <c r="C68" s="14" t="s">
        <v>45</v>
      </c>
      <c r="D68" s="14" t="s">
        <v>123</v>
      </c>
      <c r="E68" s="79" t="s">
        <v>47</v>
      </c>
    </row>
    <row r="69" spans="1:5" x14ac:dyDescent="0.35">
      <c r="A69" s="79">
        <v>62</v>
      </c>
      <c r="B69" s="211" t="s">
        <v>120</v>
      </c>
      <c r="C69" s="14" t="s">
        <v>45</v>
      </c>
      <c r="D69" s="14" t="s">
        <v>124</v>
      </c>
      <c r="E69" s="79" t="s">
        <v>47</v>
      </c>
    </row>
    <row r="70" spans="1:5" x14ac:dyDescent="0.35">
      <c r="A70" s="79">
        <v>63</v>
      </c>
      <c r="B70" s="211" t="s">
        <v>125</v>
      </c>
      <c r="C70" s="14" t="s">
        <v>45</v>
      </c>
      <c r="D70" s="14" t="s">
        <v>126</v>
      </c>
      <c r="E70" s="79" t="s">
        <v>47</v>
      </c>
    </row>
    <row r="71" spans="1:5" x14ac:dyDescent="0.35">
      <c r="A71" s="79">
        <v>64</v>
      </c>
      <c r="B71" s="211" t="s">
        <v>125</v>
      </c>
      <c r="C71" s="14" t="s">
        <v>45</v>
      </c>
      <c r="D71" s="14" t="s">
        <v>127</v>
      </c>
      <c r="E71" s="79" t="s">
        <v>47</v>
      </c>
    </row>
    <row r="72" spans="1:5" x14ac:dyDescent="0.35">
      <c r="A72" s="79">
        <v>65</v>
      </c>
      <c r="B72" s="211" t="s">
        <v>125</v>
      </c>
      <c r="C72" s="14" t="s">
        <v>45</v>
      </c>
      <c r="D72" s="14" t="s">
        <v>128</v>
      </c>
      <c r="E72" s="79" t="s">
        <v>47</v>
      </c>
    </row>
    <row r="73" spans="1:5" x14ac:dyDescent="0.35">
      <c r="A73" s="79">
        <v>66</v>
      </c>
      <c r="B73" s="211" t="s">
        <v>125</v>
      </c>
      <c r="C73" s="14" t="s">
        <v>45</v>
      </c>
      <c r="D73" s="14" t="s">
        <v>129</v>
      </c>
      <c r="E73" s="79" t="s">
        <v>47</v>
      </c>
    </row>
    <row r="74" spans="1:5" x14ac:dyDescent="0.35">
      <c r="A74" s="79">
        <v>67</v>
      </c>
      <c r="B74" s="211" t="s">
        <v>125</v>
      </c>
      <c r="C74" s="14" t="s">
        <v>45</v>
      </c>
      <c r="D74" s="14" t="s">
        <v>130</v>
      </c>
      <c r="E74" s="79" t="s">
        <v>47</v>
      </c>
    </row>
    <row r="75" spans="1:5" x14ac:dyDescent="0.35">
      <c r="A75" s="79">
        <v>68</v>
      </c>
      <c r="B75" s="211" t="s">
        <v>125</v>
      </c>
      <c r="C75" s="14" t="s">
        <v>45</v>
      </c>
      <c r="D75" s="14" t="s">
        <v>131</v>
      </c>
      <c r="E75" s="79" t="s">
        <v>47</v>
      </c>
    </row>
    <row r="76" spans="1:5" x14ac:dyDescent="0.35">
      <c r="A76" s="79">
        <v>69</v>
      </c>
      <c r="B76" s="211" t="s">
        <v>132</v>
      </c>
      <c r="C76" s="14" t="s">
        <v>49</v>
      </c>
      <c r="D76" s="14" t="s">
        <v>133</v>
      </c>
      <c r="E76" s="79" t="s">
        <v>102</v>
      </c>
    </row>
    <row r="77" spans="1:5" x14ac:dyDescent="0.35">
      <c r="A77" s="79">
        <v>70</v>
      </c>
      <c r="B77" s="211" t="s">
        <v>132</v>
      </c>
      <c r="C77" s="14" t="s">
        <v>49</v>
      </c>
      <c r="D77" s="14" t="s">
        <v>134</v>
      </c>
      <c r="E77" s="79" t="s">
        <v>102</v>
      </c>
    </row>
    <row r="78" spans="1:5" x14ac:dyDescent="0.35">
      <c r="A78" s="79">
        <v>71</v>
      </c>
      <c r="B78" s="211" t="s">
        <v>132</v>
      </c>
      <c r="C78" s="14" t="s">
        <v>49</v>
      </c>
      <c r="D78" s="14" t="s">
        <v>135</v>
      </c>
      <c r="E78" s="79" t="s">
        <v>102</v>
      </c>
    </row>
    <row r="79" spans="1:5" x14ac:dyDescent="0.35">
      <c r="A79" s="79">
        <v>72</v>
      </c>
      <c r="B79" s="211" t="s">
        <v>132</v>
      </c>
      <c r="C79" s="14" t="s">
        <v>45</v>
      </c>
      <c r="D79" s="14" t="s">
        <v>136</v>
      </c>
      <c r="E79" s="79" t="s">
        <v>47</v>
      </c>
    </row>
    <row r="80" spans="1:5" x14ac:dyDescent="0.35">
      <c r="A80" s="79">
        <v>73</v>
      </c>
      <c r="B80" s="211" t="s">
        <v>132</v>
      </c>
      <c r="C80" s="14" t="s">
        <v>45</v>
      </c>
      <c r="D80" s="14" t="s">
        <v>137</v>
      </c>
      <c r="E80" s="79" t="s">
        <v>47</v>
      </c>
    </row>
    <row r="81" spans="1:5" x14ac:dyDescent="0.35">
      <c r="A81" s="79">
        <v>74</v>
      </c>
      <c r="B81" s="211" t="s">
        <v>132</v>
      </c>
      <c r="C81" s="14" t="s">
        <v>45</v>
      </c>
      <c r="D81" s="14" t="s">
        <v>138</v>
      </c>
      <c r="E81" s="79" t="s">
        <v>102</v>
      </c>
    </row>
    <row r="82" spans="1:5" x14ac:dyDescent="0.35">
      <c r="A82" s="79">
        <v>75</v>
      </c>
      <c r="B82" s="211" t="s">
        <v>139</v>
      </c>
      <c r="C82" s="14" t="s">
        <v>45</v>
      </c>
      <c r="D82" s="14" t="s">
        <v>140</v>
      </c>
      <c r="E82" s="79" t="s">
        <v>47</v>
      </c>
    </row>
    <row r="83" spans="1:5" x14ac:dyDescent="0.35">
      <c r="A83" s="79">
        <v>76</v>
      </c>
      <c r="B83" s="211" t="s">
        <v>139</v>
      </c>
      <c r="C83" s="14" t="s">
        <v>45</v>
      </c>
      <c r="D83" s="14" t="s">
        <v>141</v>
      </c>
      <c r="E83" s="79" t="s">
        <v>47</v>
      </c>
    </row>
    <row r="84" spans="1:5" x14ac:dyDescent="0.35">
      <c r="A84" s="79">
        <v>77</v>
      </c>
      <c r="B84" s="211" t="s">
        <v>139</v>
      </c>
      <c r="C84" s="14" t="s">
        <v>45</v>
      </c>
      <c r="D84" s="14" t="s">
        <v>142</v>
      </c>
      <c r="E84" s="79" t="s">
        <v>47</v>
      </c>
    </row>
    <row r="85" spans="1:5" x14ac:dyDescent="0.35">
      <c r="A85" s="79">
        <v>78</v>
      </c>
      <c r="B85" s="211" t="s">
        <v>139</v>
      </c>
      <c r="C85" s="14" t="s">
        <v>45</v>
      </c>
      <c r="D85" s="14" t="s">
        <v>143</v>
      </c>
      <c r="E85" s="79" t="s">
        <v>47</v>
      </c>
    </row>
    <row r="86" spans="1:5" x14ac:dyDescent="0.35">
      <c r="A86" s="79">
        <v>79</v>
      </c>
      <c r="B86" s="211" t="s">
        <v>139</v>
      </c>
      <c r="C86" s="14" t="s">
        <v>45</v>
      </c>
      <c r="D86" s="14" t="s">
        <v>144</v>
      </c>
      <c r="E86" s="79" t="s">
        <v>47</v>
      </c>
    </row>
    <row r="87" spans="1:5" x14ac:dyDescent="0.35">
      <c r="A87" s="79">
        <v>80</v>
      </c>
      <c r="B87" s="211" t="s">
        <v>145</v>
      </c>
      <c r="C87" s="14" t="s">
        <v>49</v>
      </c>
      <c r="D87" s="14" t="s">
        <v>146</v>
      </c>
      <c r="E87" s="79" t="s">
        <v>102</v>
      </c>
    </row>
    <row r="88" spans="1:5" x14ac:dyDescent="0.35">
      <c r="A88" s="79">
        <v>81</v>
      </c>
      <c r="B88" s="211" t="s">
        <v>145</v>
      </c>
      <c r="C88" s="14" t="s">
        <v>45</v>
      </c>
      <c r="D88" s="14" t="s">
        <v>147</v>
      </c>
      <c r="E88" s="79" t="s">
        <v>47</v>
      </c>
    </row>
    <row r="89" spans="1:5" x14ac:dyDescent="0.35">
      <c r="A89" s="79">
        <v>82</v>
      </c>
      <c r="B89" s="211" t="s">
        <v>145</v>
      </c>
      <c r="C89" s="14" t="s">
        <v>49</v>
      </c>
      <c r="D89" s="14" t="s">
        <v>148</v>
      </c>
      <c r="E89" s="79" t="s">
        <v>102</v>
      </c>
    </row>
    <row r="90" spans="1:5" x14ac:dyDescent="0.35">
      <c r="A90" s="79">
        <v>83</v>
      </c>
      <c r="B90" s="211" t="s">
        <v>145</v>
      </c>
      <c r="C90" s="14" t="s">
        <v>45</v>
      </c>
      <c r="D90" s="14" t="s">
        <v>149</v>
      </c>
      <c r="E90" s="79" t="s">
        <v>47</v>
      </c>
    </row>
    <row r="91" spans="1:5" x14ac:dyDescent="0.35">
      <c r="A91" s="79">
        <v>84</v>
      </c>
      <c r="B91" s="211" t="s">
        <v>145</v>
      </c>
      <c r="C91" s="14" t="s">
        <v>45</v>
      </c>
      <c r="D91" s="14" t="s">
        <v>150</v>
      </c>
      <c r="E91" s="79" t="s">
        <v>47</v>
      </c>
    </row>
    <row r="92" spans="1:5" x14ac:dyDescent="0.35">
      <c r="A92" s="79">
        <v>85</v>
      </c>
      <c r="B92" s="211" t="s">
        <v>151</v>
      </c>
      <c r="C92" s="14" t="s">
        <v>45</v>
      </c>
      <c r="D92" s="14" t="s">
        <v>152</v>
      </c>
      <c r="E92" s="79" t="s">
        <v>47</v>
      </c>
    </row>
    <row r="93" spans="1:5" x14ac:dyDescent="0.35">
      <c r="A93" s="79">
        <v>86</v>
      </c>
      <c r="B93" s="211" t="s">
        <v>151</v>
      </c>
      <c r="C93" s="14" t="s">
        <v>45</v>
      </c>
      <c r="D93" s="14" t="s">
        <v>153</v>
      </c>
      <c r="E93" s="79" t="s">
        <v>47</v>
      </c>
    </row>
    <row r="94" spans="1:5" x14ac:dyDescent="0.35">
      <c r="A94" s="79">
        <v>87</v>
      </c>
      <c r="B94" s="211" t="s">
        <v>151</v>
      </c>
      <c r="C94" s="14" t="s">
        <v>45</v>
      </c>
      <c r="D94" s="14" t="s">
        <v>154</v>
      </c>
      <c r="E94" s="79" t="s">
        <v>47</v>
      </c>
    </row>
    <row r="95" spans="1:5" x14ac:dyDescent="0.35">
      <c r="A95" s="79">
        <v>88</v>
      </c>
      <c r="B95" s="211" t="s">
        <v>151</v>
      </c>
      <c r="C95" s="14" t="s">
        <v>45</v>
      </c>
      <c r="D95" s="14" t="s">
        <v>155</v>
      </c>
      <c r="E95" s="79" t="s">
        <v>47</v>
      </c>
    </row>
    <row r="96" spans="1:5" x14ac:dyDescent="0.35">
      <c r="A96" s="79">
        <v>89</v>
      </c>
      <c r="B96" s="211" t="s">
        <v>151</v>
      </c>
      <c r="C96" s="14" t="s">
        <v>45</v>
      </c>
      <c r="D96" s="14" t="s">
        <v>156</v>
      </c>
      <c r="E96" s="79" t="s">
        <v>47</v>
      </c>
    </row>
    <row r="97" spans="1:51" x14ac:dyDescent="0.35">
      <c r="A97" s="79">
        <v>90</v>
      </c>
      <c r="B97" s="211" t="s">
        <v>151</v>
      </c>
      <c r="C97" s="14" t="s">
        <v>45</v>
      </c>
      <c r="D97" s="14" t="s">
        <v>157</v>
      </c>
      <c r="E97" s="79" t="s">
        <v>47</v>
      </c>
    </row>
    <row r="98" spans="1:51" x14ac:dyDescent="0.35">
      <c r="A98" s="79">
        <v>91</v>
      </c>
      <c r="B98" s="211" t="s">
        <v>151</v>
      </c>
      <c r="C98" s="14" t="s">
        <v>45</v>
      </c>
      <c r="D98" s="14" t="s">
        <v>158</v>
      </c>
      <c r="E98" s="79" t="s">
        <v>47</v>
      </c>
    </row>
    <row r="99" spans="1:51" x14ac:dyDescent="0.35">
      <c r="A99" s="79">
        <v>92</v>
      </c>
      <c r="B99" s="211" t="s">
        <v>151</v>
      </c>
      <c r="C99" s="14" t="s">
        <v>45</v>
      </c>
      <c r="D99" s="14" t="s">
        <v>159</v>
      </c>
      <c r="E99" s="79" t="s">
        <v>47</v>
      </c>
    </row>
    <row r="100" spans="1:51" x14ac:dyDescent="0.35">
      <c r="A100" s="79">
        <v>93</v>
      </c>
      <c r="B100" s="211" t="s">
        <v>151</v>
      </c>
      <c r="C100" s="14" t="s">
        <v>45</v>
      </c>
      <c r="D100" s="14" t="s">
        <v>160</v>
      </c>
      <c r="E100" s="79" t="s">
        <v>47</v>
      </c>
    </row>
    <row r="101" spans="1:51" x14ac:dyDescent="0.35">
      <c r="A101" s="79">
        <v>94</v>
      </c>
      <c r="B101" s="211" t="s">
        <v>161</v>
      </c>
      <c r="C101" s="14" t="s">
        <v>49</v>
      </c>
      <c r="D101" s="14" t="s">
        <v>162</v>
      </c>
      <c r="E101" s="79" t="s">
        <v>102</v>
      </c>
    </row>
    <row r="102" spans="1:51" x14ac:dyDescent="0.35">
      <c r="A102" s="79">
        <v>95</v>
      </c>
      <c r="B102" s="211" t="s">
        <v>161</v>
      </c>
      <c r="C102" s="14" t="s">
        <v>45</v>
      </c>
      <c r="D102" s="14" t="s">
        <v>163</v>
      </c>
      <c r="E102" s="79" t="s">
        <v>47</v>
      </c>
    </row>
    <row r="103" spans="1:51" x14ac:dyDescent="0.35">
      <c r="A103" s="79">
        <v>96</v>
      </c>
      <c r="B103" s="211" t="s">
        <v>161</v>
      </c>
      <c r="C103" s="14" t="s">
        <v>45</v>
      </c>
      <c r="D103" s="14" t="s">
        <v>164</v>
      </c>
      <c r="E103" s="79" t="s">
        <v>47</v>
      </c>
    </row>
    <row r="104" spans="1:51" x14ac:dyDescent="0.35">
      <c r="A104" s="79">
        <v>97</v>
      </c>
      <c r="B104" s="211" t="s">
        <v>161</v>
      </c>
      <c r="C104" s="14" t="s">
        <v>45</v>
      </c>
      <c r="D104" s="14" t="s">
        <v>165</v>
      </c>
      <c r="E104" s="79" t="s">
        <v>47</v>
      </c>
    </row>
    <row r="105" spans="1:51" x14ac:dyDescent="0.35">
      <c r="A105" s="267">
        <v>98</v>
      </c>
      <c r="B105" s="170" t="s">
        <v>161</v>
      </c>
      <c r="C105" s="268" t="s">
        <v>45</v>
      </c>
      <c r="D105" s="268" t="s">
        <v>166</v>
      </c>
      <c r="E105" s="267" t="s">
        <v>47</v>
      </c>
    </row>
    <row r="106" spans="1:51" s="141" customFormat="1" x14ac:dyDescent="0.35">
      <c r="A106" s="233">
        <v>163</v>
      </c>
      <c r="B106" s="226" t="s">
        <v>161</v>
      </c>
      <c r="C106" s="226" t="s">
        <v>49</v>
      </c>
      <c r="D106" s="175" t="s">
        <v>167</v>
      </c>
      <c r="E106" s="269" t="s">
        <v>47</v>
      </c>
      <c r="F106" s="103"/>
      <c r="G106" s="103"/>
      <c r="H106" s="103"/>
      <c r="I106" s="103"/>
      <c r="J106" s="103"/>
      <c r="K106" s="103"/>
      <c r="L106" s="103"/>
      <c r="M106" s="103"/>
      <c r="N106" s="103"/>
      <c r="O106" s="103"/>
      <c r="P106" s="103"/>
      <c r="Q106" s="103"/>
      <c r="R106" s="103"/>
      <c r="S106" s="103"/>
      <c r="T106" s="103"/>
      <c r="U106" s="103"/>
      <c r="V106" s="103"/>
      <c r="W106" s="103"/>
      <c r="X106" s="103"/>
      <c r="Y106" s="103"/>
      <c r="Z106" s="103"/>
      <c r="AA106" s="103"/>
      <c r="AB106" s="103"/>
      <c r="AC106" s="103"/>
      <c r="AD106" s="103"/>
      <c r="AE106" s="103"/>
      <c r="AF106" s="103"/>
      <c r="AG106" s="103"/>
      <c r="AH106" s="103"/>
      <c r="AI106" s="103"/>
      <c r="AJ106" s="103"/>
      <c r="AK106" s="103"/>
      <c r="AL106" s="103"/>
      <c r="AM106" s="103"/>
      <c r="AN106" s="103"/>
      <c r="AO106" s="103"/>
      <c r="AP106" s="103"/>
      <c r="AQ106" s="103"/>
      <c r="AR106" s="103"/>
      <c r="AS106" s="103"/>
      <c r="AT106" s="103"/>
      <c r="AU106" s="103"/>
      <c r="AV106" s="103"/>
      <c r="AW106" s="103"/>
      <c r="AX106" s="103"/>
      <c r="AY106" s="103"/>
    </row>
    <row r="107" spans="1:51" s="141" customFormat="1" x14ac:dyDescent="0.35">
      <c r="A107" s="267">
        <v>164</v>
      </c>
      <c r="B107" s="230" t="s">
        <v>168</v>
      </c>
      <c r="C107" s="126" t="s">
        <v>49</v>
      </c>
      <c r="D107" s="126" t="s">
        <v>169</v>
      </c>
      <c r="E107" s="126" t="s">
        <v>170</v>
      </c>
      <c r="F107" s="103"/>
      <c r="G107" s="103"/>
      <c r="H107" s="103"/>
      <c r="I107" s="103"/>
      <c r="J107" s="103"/>
      <c r="K107" s="103"/>
      <c r="L107" s="103"/>
      <c r="M107" s="103"/>
      <c r="N107" s="103"/>
      <c r="O107" s="103"/>
      <c r="P107" s="103"/>
      <c r="Q107" s="103"/>
      <c r="R107" s="103"/>
      <c r="S107" s="103"/>
      <c r="T107" s="103"/>
      <c r="U107" s="103"/>
      <c r="V107" s="103"/>
      <c r="W107" s="103"/>
      <c r="X107" s="103"/>
      <c r="Y107" s="103"/>
      <c r="Z107" s="103"/>
      <c r="AA107" s="103"/>
      <c r="AB107" s="103"/>
      <c r="AC107" s="103"/>
      <c r="AD107" s="103"/>
      <c r="AE107" s="103"/>
      <c r="AF107" s="103"/>
      <c r="AG107" s="103"/>
      <c r="AH107" s="103"/>
      <c r="AI107" s="103"/>
      <c r="AJ107" s="103"/>
      <c r="AK107" s="103"/>
      <c r="AL107" s="103"/>
      <c r="AM107" s="103"/>
      <c r="AN107" s="103"/>
      <c r="AO107" s="103"/>
      <c r="AP107" s="103"/>
      <c r="AQ107" s="103"/>
      <c r="AR107" s="103"/>
      <c r="AS107" s="103"/>
      <c r="AT107" s="103"/>
      <c r="AU107" s="103"/>
      <c r="AV107" s="103"/>
      <c r="AW107" s="103"/>
      <c r="AX107" s="103"/>
      <c r="AY107" s="103"/>
    </row>
    <row r="108" spans="1:51" s="141" customFormat="1" x14ac:dyDescent="0.35">
      <c r="A108" s="267">
        <v>165</v>
      </c>
      <c r="B108" s="230" t="s">
        <v>168</v>
      </c>
      <c r="C108" s="129" t="s">
        <v>45</v>
      </c>
      <c r="D108" s="131" t="s">
        <v>171</v>
      </c>
      <c r="E108" s="272" t="s">
        <v>172</v>
      </c>
      <c r="F108" s="103"/>
      <c r="G108" s="103"/>
      <c r="H108" s="103"/>
      <c r="I108" s="103"/>
      <c r="J108" s="103"/>
      <c r="K108" s="103"/>
      <c r="L108" s="103"/>
      <c r="M108" s="103"/>
      <c r="N108" s="103"/>
      <c r="O108" s="103"/>
      <c r="P108" s="103"/>
      <c r="Q108" s="103"/>
      <c r="R108" s="103"/>
      <c r="S108" s="103"/>
      <c r="T108" s="103"/>
      <c r="U108" s="103"/>
      <c r="V108" s="103"/>
      <c r="W108" s="103"/>
      <c r="X108" s="103"/>
      <c r="Y108" s="103"/>
      <c r="Z108" s="103"/>
      <c r="AA108" s="103"/>
      <c r="AB108" s="103"/>
      <c r="AC108" s="103"/>
      <c r="AD108" s="103"/>
      <c r="AE108" s="103"/>
      <c r="AF108" s="103"/>
      <c r="AG108" s="103"/>
      <c r="AH108" s="103"/>
      <c r="AI108" s="103"/>
      <c r="AJ108" s="103"/>
      <c r="AK108" s="103"/>
      <c r="AL108" s="103"/>
      <c r="AM108" s="103"/>
      <c r="AN108" s="103"/>
      <c r="AO108" s="103"/>
      <c r="AP108" s="103"/>
      <c r="AQ108" s="103"/>
      <c r="AR108" s="103"/>
      <c r="AS108" s="103"/>
      <c r="AT108" s="103"/>
      <c r="AU108" s="103"/>
      <c r="AV108" s="103"/>
      <c r="AW108" s="103"/>
      <c r="AX108" s="103"/>
      <c r="AY108" s="103"/>
    </row>
    <row r="109" spans="1:51" s="141" customFormat="1" x14ac:dyDescent="0.35">
      <c r="A109" s="267">
        <v>166</v>
      </c>
      <c r="B109" s="230" t="s">
        <v>168</v>
      </c>
      <c r="C109" s="129" t="s">
        <v>45</v>
      </c>
      <c r="D109" s="131" t="s">
        <v>173</v>
      </c>
      <c r="E109" s="129" t="s">
        <v>170</v>
      </c>
      <c r="F109" s="103"/>
      <c r="G109" s="103"/>
      <c r="H109" s="103"/>
      <c r="I109" s="103"/>
      <c r="J109" s="103"/>
      <c r="K109" s="103"/>
      <c r="L109" s="103"/>
      <c r="M109" s="103"/>
      <c r="N109" s="103"/>
      <c r="O109" s="103"/>
      <c r="P109" s="103"/>
      <c r="Q109" s="103"/>
      <c r="R109" s="103"/>
      <c r="S109" s="103"/>
      <c r="T109" s="103"/>
      <c r="U109" s="103"/>
      <c r="V109" s="103"/>
      <c r="W109" s="103"/>
      <c r="X109" s="103"/>
      <c r="Y109" s="103"/>
      <c r="Z109" s="103"/>
      <c r="AA109" s="103"/>
      <c r="AB109" s="103"/>
      <c r="AC109" s="103"/>
      <c r="AD109" s="103"/>
      <c r="AE109" s="103"/>
      <c r="AF109" s="103"/>
      <c r="AG109" s="103"/>
      <c r="AH109" s="103"/>
      <c r="AI109" s="103"/>
      <c r="AJ109" s="103"/>
      <c r="AK109" s="103"/>
      <c r="AL109" s="103"/>
      <c r="AM109" s="103"/>
      <c r="AN109" s="103"/>
      <c r="AO109" s="103"/>
      <c r="AP109" s="103"/>
      <c r="AQ109" s="103"/>
      <c r="AR109" s="103"/>
      <c r="AS109" s="103"/>
      <c r="AT109" s="103"/>
      <c r="AU109" s="103"/>
      <c r="AV109" s="103"/>
      <c r="AW109" s="103"/>
      <c r="AX109" s="103"/>
      <c r="AY109" s="103"/>
    </row>
    <row r="110" spans="1:51" s="141" customFormat="1" x14ac:dyDescent="0.35">
      <c r="A110" s="267">
        <v>167</v>
      </c>
      <c r="B110" s="230" t="s">
        <v>168</v>
      </c>
      <c r="C110" s="129" t="s">
        <v>45</v>
      </c>
      <c r="D110" s="131" t="s">
        <v>174</v>
      </c>
      <c r="E110" s="129" t="s">
        <v>170</v>
      </c>
      <c r="F110" s="103"/>
      <c r="G110" s="103"/>
      <c r="H110" s="103"/>
      <c r="I110" s="103"/>
      <c r="J110" s="103"/>
      <c r="K110" s="103"/>
      <c r="L110" s="103"/>
      <c r="M110" s="103"/>
      <c r="N110" s="103"/>
      <c r="O110" s="103"/>
      <c r="P110" s="103"/>
      <c r="Q110" s="103"/>
      <c r="R110" s="103"/>
      <c r="S110" s="103"/>
      <c r="T110" s="103"/>
      <c r="U110" s="103"/>
      <c r="V110" s="103"/>
      <c r="W110" s="103"/>
      <c r="X110" s="103"/>
      <c r="Y110" s="103"/>
      <c r="Z110" s="103"/>
      <c r="AA110" s="103"/>
      <c r="AB110" s="103"/>
      <c r="AC110" s="103"/>
      <c r="AD110" s="103"/>
      <c r="AE110" s="103"/>
      <c r="AF110" s="103"/>
      <c r="AG110" s="103"/>
      <c r="AH110" s="103"/>
      <c r="AI110" s="103"/>
      <c r="AJ110" s="103"/>
      <c r="AK110" s="103"/>
      <c r="AL110" s="103"/>
      <c r="AM110" s="103"/>
      <c r="AN110" s="103"/>
      <c r="AO110" s="103"/>
      <c r="AP110" s="103"/>
      <c r="AQ110" s="103"/>
      <c r="AR110" s="103"/>
      <c r="AS110" s="103"/>
      <c r="AT110" s="103"/>
      <c r="AU110" s="103"/>
      <c r="AV110" s="103"/>
      <c r="AW110" s="103"/>
      <c r="AX110" s="103"/>
      <c r="AY110" s="103"/>
    </row>
    <row r="111" spans="1:51" x14ac:dyDescent="0.35">
      <c r="A111" s="267">
        <v>99</v>
      </c>
      <c r="B111" s="170" t="s">
        <v>175</v>
      </c>
      <c r="C111" s="268" t="s">
        <v>49</v>
      </c>
      <c r="D111" s="268" t="s">
        <v>176</v>
      </c>
      <c r="E111" s="267" t="s">
        <v>102</v>
      </c>
    </row>
    <row r="112" spans="1:51" x14ac:dyDescent="0.35">
      <c r="A112" s="267">
        <v>100</v>
      </c>
      <c r="B112" s="170" t="s">
        <v>175</v>
      </c>
      <c r="C112" s="268" t="s">
        <v>45</v>
      </c>
      <c r="D112" s="268" t="s">
        <v>177</v>
      </c>
      <c r="E112" s="267" t="s">
        <v>47</v>
      </c>
    </row>
    <row r="113" spans="1:5" x14ac:dyDescent="0.35">
      <c r="A113" s="267">
        <v>101</v>
      </c>
      <c r="B113" s="170" t="s">
        <v>175</v>
      </c>
      <c r="C113" s="268" t="s">
        <v>45</v>
      </c>
      <c r="D113" s="268" t="s">
        <v>178</v>
      </c>
      <c r="E113" s="267" t="s">
        <v>47</v>
      </c>
    </row>
    <row r="114" spans="1:5" x14ac:dyDescent="0.35">
      <c r="A114" s="267">
        <v>102</v>
      </c>
      <c r="B114" s="170" t="s">
        <v>179</v>
      </c>
      <c r="C114" s="268" t="s">
        <v>49</v>
      </c>
      <c r="D114" s="268" t="s">
        <v>180</v>
      </c>
      <c r="E114" s="267" t="s">
        <v>102</v>
      </c>
    </row>
    <row r="115" spans="1:5" x14ac:dyDescent="0.35">
      <c r="A115" s="267">
        <v>103</v>
      </c>
      <c r="B115" s="170" t="s">
        <v>179</v>
      </c>
      <c r="C115" s="268" t="s">
        <v>49</v>
      </c>
      <c r="D115" s="268" t="s">
        <v>181</v>
      </c>
      <c r="E115" s="267" t="s">
        <v>102</v>
      </c>
    </row>
    <row r="116" spans="1:5" x14ac:dyDescent="0.35">
      <c r="A116" s="267">
        <v>104</v>
      </c>
      <c r="B116" s="170" t="s">
        <v>179</v>
      </c>
      <c r="C116" s="268" t="s">
        <v>45</v>
      </c>
      <c r="D116" s="268" t="s">
        <v>182</v>
      </c>
      <c r="E116" s="267" t="s">
        <v>102</v>
      </c>
    </row>
    <row r="117" spans="1:5" x14ac:dyDescent="0.35">
      <c r="A117" s="267">
        <v>105</v>
      </c>
      <c r="B117" s="170" t="s">
        <v>179</v>
      </c>
      <c r="C117" s="268" t="s">
        <v>45</v>
      </c>
      <c r="D117" s="268" t="s">
        <v>183</v>
      </c>
      <c r="E117" s="267" t="s">
        <v>102</v>
      </c>
    </row>
    <row r="118" spans="1:5" s="312" customFormat="1" x14ac:dyDescent="0.35">
      <c r="A118" s="267">
        <v>106</v>
      </c>
      <c r="B118" s="170" t="s">
        <v>184</v>
      </c>
      <c r="C118" s="268" t="s">
        <v>45</v>
      </c>
      <c r="D118" s="268" t="s">
        <v>185</v>
      </c>
      <c r="E118" s="267" t="s">
        <v>102</v>
      </c>
    </row>
    <row r="119" spans="1:5" s="312" customFormat="1" x14ac:dyDescent="0.35">
      <c r="A119" s="267">
        <v>107</v>
      </c>
      <c r="B119" s="170" t="s">
        <v>184</v>
      </c>
      <c r="C119" s="268" t="s">
        <v>49</v>
      </c>
      <c r="D119" s="268" t="s">
        <v>186</v>
      </c>
      <c r="E119" s="267" t="s">
        <v>102</v>
      </c>
    </row>
    <row r="120" spans="1:5" s="312" customFormat="1" x14ac:dyDescent="0.35">
      <c r="A120" s="267">
        <v>108</v>
      </c>
      <c r="B120" s="170" t="s">
        <v>184</v>
      </c>
      <c r="C120" s="268" t="s">
        <v>45</v>
      </c>
      <c r="D120" s="268" t="s">
        <v>187</v>
      </c>
      <c r="E120" s="267" t="s">
        <v>47</v>
      </c>
    </row>
    <row r="121" spans="1:5" s="312" customFormat="1" x14ac:dyDescent="0.35">
      <c r="A121" s="267">
        <v>109</v>
      </c>
      <c r="B121" s="170" t="s">
        <v>184</v>
      </c>
      <c r="C121" s="268" t="s">
        <v>45</v>
      </c>
      <c r="D121" s="268" t="s">
        <v>188</v>
      </c>
      <c r="E121" s="267" t="s">
        <v>47</v>
      </c>
    </row>
    <row r="122" spans="1:5" s="312" customFormat="1" x14ac:dyDescent="0.35">
      <c r="A122" s="267">
        <v>110</v>
      </c>
      <c r="B122" s="170" t="s">
        <v>184</v>
      </c>
      <c r="C122" s="268" t="s">
        <v>45</v>
      </c>
      <c r="D122" s="268" t="s">
        <v>189</v>
      </c>
      <c r="E122" s="267" t="s">
        <v>102</v>
      </c>
    </row>
    <row r="123" spans="1:5" s="312" customFormat="1" x14ac:dyDescent="0.35">
      <c r="A123" s="267">
        <v>111</v>
      </c>
      <c r="B123" s="170" t="s">
        <v>184</v>
      </c>
      <c r="C123" s="268" t="s">
        <v>45</v>
      </c>
      <c r="D123" s="268" t="s">
        <v>190</v>
      </c>
      <c r="E123" s="267" t="s">
        <v>47</v>
      </c>
    </row>
    <row r="124" spans="1:5" s="312" customFormat="1" x14ac:dyDescent="0.35">
      <c r="A124" s="267">
        <v>112</v>
      </c>
      <c r="B124" s="170" t="s">
        <v>184</v>
      </c>
      <c r="C124" s="268" t="s">
        <v>45</v>
      </c>
      <c r="D124" s="268" t="s">
        <v>191</v>
      </c>
      <c r="E124" s="267" t="s">
        <v>102</v>
      </c>
    </row>
    <row r="125" spans="1:5" s="312" customFormat="1" x14ac:dyDescent="0.35">
      <c r="A125" s="267">
        <v>113</v>
      </c>
      <c r="B125" s="170" t="s">
        <v>184</v>
      </c>
      <c r="C125" s="268" t="s">
        <v>49</v>
      </c>
      <c r="D125" s="268" t="s">
        <v>192</v>
      </c>
      <c r="E125" s="267" t="s">
        <v>102</v>
      </c>
    </row>
    <row r="126" spans="1:5" s="312" customFormat="1" x14ac:dyDescent="0.35">
      <c r="A126" s="267">
        <v>114</v>
      </c>
      <c r="B126" s="170" t="s">
        <v>184</v>
      </c>
      <c r="C126" s="268" t="s">
        <v>45</v>
      </c>
      <c r="D126" s="268" t="s">
        <v>193</v>
      </c>
      <c r="E126" s="267" t="s">
        <v>102</v>
      </c>
    </row>
    <row r="127" spans="1:5" s="312" customFormat="1" x14ac:dyDescent="0.35">
      <c r="A127" s="267">
        <v>115</v>
      </c>
      <c r="B127" s="170" t="s">
        <v>184</v>
      </c>
      <c r="C127" s="268" t="s">
        <v>45</v>
      </c>
      <c r="D127" s="268" t="s">
        <v>194</v>
      </c>
      <c r="E127" s="267" t="s">
        <v>47</v>
      </c>
    </row>
    <row r="128" spans="1:5" s="312" customFormat="1" x14ac:dyDescent="0.35">
      <c r="A128" s="267">
        <v>116</v>
      </c>
      <c r="B128" s="170" t="s">
        <v>184</v>
      </c>
      <c r="C128" s="268" t="s">
        <v>45</v>
      </c>
      <c r="D128" s="268" t="s">
        <v>195</v>
      </c>
      <c r="E128" s="267" t="s">
        <v>47</v>
      </c>
    </row>
    <row r="129" spans="1:5" s="312" customFormat="1" x14ac:dyDescent="0.35">
      <c r="A129" s="267">
        <v>117</v>
      </c>
      <c r="B129" s="170" t="s">
        <v>184</v>
      </c>
      <c r="C129" s="268" t="s">
        <v>45</v>
      </c>
      <c r="D129" s="268" t="s">
        <v>196</v>
      </c>
      <c r="E129" s="267" t="s">
        <v>47</v>
      </c>
    </row>
    <row r="130" spans="1:5" s="312" customFormat="1" x14ac:dyDescent="0.35">
      <c r="A130" s="267">
        <v>118</v>
      </c>
      <c r="B130" s="170" t="s">
        <v>184</v>
      </c>
      <c r="C130" s="268" t="s">
        <v>45</v>
      </c>
      <c r="D130" s="268" t="s">
        <v>197</v>
      </c>
      <c r="E130" s="267" t="s">
        <v>102</v>
      </c>
    </row>
    <row r="131" spans="1:5" s="312" customFormat="1" x14ac:dyDescent="0.35">
      <c r="A131" s="267">
        <v>119</v>
      </c>
      <c r="B131" s="170" t="s">
        <v>184</v>
      </c>
      <c r="C131" s="268" t="s">
        <v>49</v>
      </c>
      <c r="D131" s="268" t="s">
        <v>198</v>
      </c>
      <c r="E131" s="267" t="s">
        <v>102</v>
      </c>
    </row>
    <row r="132" spans="1:5" s="312" customFormat="1" x14ac:dyDescent="0.35">
      <c r="A132" s="267">
        <v>168</v>
      </c>
      <c r="B132" s="170" t="s">
        <v>184</v>
      </c>
      <c r="C132" s="268" t="s">
        <v>49</v>
      </c>
      <c r="D132" s="268" t="s">
        <v>199</v>
      </c>
      <c r="E132" s="267"/>
    </row>
    <row r="133" spans="1:5" s="312" customFormat="1" x14ac:dyDescent="0.35">
      <c r="A133" s="267">
        <v>120</v>
      </c>
      <c r="B133" s="170" t="s">
        <v>184</v>
      </c>
      <c r="C133" s="268" t="s">
        <v>45</v>
      </c>
      <c r="D133" s="268" t="s">
        <v>200</v>
      </c>
      <c r="E133" s="267" t="s">
        <v>47</v>
      </c>
    </row>
    <row r="134" spans="1:5" s="312" customFormat="1" x14ac:dyDescent="0.35">
      <c r="A134" s="267">
        <v>121</v>
      </c>
      <c r="B134" s="170" t="s">
        <v>184</v>
      </c>
      <c r="C134" s="268" t="s">
        <v>45</v>
      </c>
      <c r="D134" s="268" t="s">
        <v>201</v>
      </c>
      <c r="E134" s="267" t="s">
        <v>47</v>
      </c>
    </row>
    <row r="135" spans="1:5" s="312" customFormat="1" x14ac:dyDescent="0.35">
      <c r="A135" s="267">
        <v>122</v>
      </c>
      <c r="B135" s="170" t="s">
        <v>184</v>
      </c>
      <c r="C135" s="268" t="s">
        <v>45</v>
      </c>
      <c r="D135" s="268" t="s">
        <v>202</v>
      </c>
      <c r="E135" s="267" t="s">
        <v>47</v>
      </c>
    </row>
    <row r="136" spans="1:5" s="312" customFormat="1" x14ac:dyDescent="0.35">
      <c r="A136" s="267">
        <v>123</v>
      </c>
      <c r="B136" s="170" t="s">
        <v>184</v>
      </c>
      <c r="C136" s="268" t="s">
        <v>45</v>
      </c>
      <c r="D136" s="268" t="s">
        <v>203</v>
      </c>
      <c r="E136" s="267" t="s">
        <v>47</v>
      </c>
    </row>
    <row r="137" spans="1:5" s="312" customFormat="1" x14ac:dyDescent="0.35">
      <c r="A137" s="267">
        <v>124</v>
      </c>
      <c r="B137" s="170" t="s">
        <v>184</v>
      </c>
      <c r="C137" s="268" t="s">
        <v>45</v>
      </c>
      <c r="D137" s="268" t="s">
        <v>204</v>
      </c>
      <c r="E137" s="267" t="s">
        <v>47</v>
      </c>
    </row>
    <row r="138" spans="1:5" s="143" customFormat="1" x14ac:dyDescent="0.35">
      <c r="A138" s="267">
        <v>170</v>
      </c>
      <c r="B138" s="170" t="s">
        <v>184</v>
      </c>
      <c r="C138" s="268" t="s">
        <v>49</v>
      </c>
      <c r="D138" s="268" t="s">
        <v>205</v>
      </c>
      <c r="E138" s="267"/>
    </row>
    <row r="139" spans="1:5" s="143" customFormat="1" x14ac:dyDescent="0.35">
      <c r="A139" s="267">
        <v>171</v>
      </c>
      <c r="B139" s="268" t="s">
        <v>184</v>
      </c>
      <c r="C139" s="268" t="s">
        <v>45</v>
      </c>
      <c r="D139" s="268" t="s">
        <v>206</v>
      </c>
      <c r="E139" s="267" t="s">
        <v>47</v>
      </c>
    </row>
    <row r="140" spans="1:5" x14ac:dyDescent="0.35">
      <c r="A140" s="267">
        <v>172</v>
      </c>
      <c r="B140" s="268" t="s">
        <v>207</v>
      </c>
      <c r="C140" s="268" t="s">
        <v>49</v>
      </c>
      <c r="D140" s="273" t="s">
        <v>208</v>
      </c>
      <c r="E140" s="267"/>
    </row>
    <row r="141" spans="1:5" s="103" customFormat="1" x14ac:dyDescent="0.35">
      <c r="A141" s="267">
        <v>173</v>
      </c>
      <c r="B141" s="268" t="s">
        <v>207</v>
      </c>
      <c r="C141" s="268" t="s">
        <v>49</v>
      </c>
      <c r="D141" s="273" t="s">
        <v>209</v>
      </c>
      <c r="E141" s="267"/>
    </row>
    <row r="142" spans="1:5" s="104" customFormat="1" x14ac:dyDescent="0.35">
      <c r="A142" s="267">
        <v>174</v>
      </c>
      <c r="B142" s="268" t="s">
        <v>207</v>
      </c>
      <c r="C142" s="268" t="s">
        <v>49</v>
      </c>
      <c r="D142" s="273" t="s">
        <v>210</v>
      </c>
      <c r="E142" s="267"/>
    </row>
    <row r="143" spans="1:5" x14ac:dyDescent="0.35">
      <c r="A143" s="267">
        <v>175</v>
      </c>
      <c r="B143" s="268" t="s">
        <v>207</v>
      </c>
      <c r="C143" s="268" t="s">
        <v>49</v>
      </c>
      <c r="D143" s="273" t="s">
        <v>211</v>
      </c>
      <c r="E143" s="267"/>
    </row>
    <row r="144" spans="1:5" x14ac:dyDescent="0.35">
      <c r="A144" s="267">
        <v>125</v>
      </c>
      <c r="B144" s="170" t="s">
        <v>212</v>
      </c>
      <c r="C144" s="268" t="s">
        <v>49</v>
      </c>
      <c r="D144" s="268" t="s">
        <v>213</v>
      </c>
      <c r="E144" s="267" t="s">
        <v>102</v>
      </c>
    </row>
    <row r="145" spans="1:5" x14ac:dyDescent="0.35">
      <c r="A145" s="79">
        <v>126</v>
      </c>
      <c r="B145" s="211" t="s">
        <v>212</v>
      </c>
      <c r="C145" s="14" t="s">
        <v>45</v>
      </c>
      <c r="D145" s="142" t="s">
        <v>214</v>
      </c>
      <c r="E145" s="79" t="s">
        <v>47</v>
      </c>
    </row>
    <row r="146" spans="1:5" x14ac:dyDescent="0.35">
      <c r="A146" s="79">
        <v>127</v>
      </c>
      <c r="B146" s="211" t="s">
        <v>215</v>
      </c>
      <c r="C146" s="14" t="s">
        <v>49</v>
      </c>
      <c r="D146" s="14" t="s">
        <v>216</v>
      </c>
      <c r="E146" s="79" t="s">
        <v>102</v>
      </c>
    </row>
    <row r="147" spans="1:5" x14ac:dyDescent="0.35">
      <c r="A147" s="79">
        <v>128</v>
      </c>
      <c r="B147" s="211" t="s">
        <v>215</v>
      </c>
      <c r="C147" s="14" t="s">
        <v>49</v>
      </c>
      <c r="D147" s="14" t="s">
        <v>217</v>
      </c>
      <c r="E147" s="79" t="s">
        <v>102</v>
      </c>
    </row>
    <row r="148" spans="1:5" x14ac:dyDescent="0.35">
      <c r="A148" s="79">
        <v>129</v>
      </c>
      <c r="B148" s="211" t="s">
        <v>215</v>
      </c>
      <c r="C148" s="14" t="s">
        <v>49</v>
      </c>
      <c r="D148" s="14" t="s">
        <v>218</v>
      </c>
      <c r="E148" s="79" t="s">
        <v>102</v>
      </c>
    </row>
    <row r="149" spans="1:5" x14ac:dyDescent="0.35">
      <c r="A149" s="79">
        <v>130</v>
      </c>
      <c r="B149" s="211" t="s">
        <v>215</v>
      </c>
      <c r="C149" s="14" t="s">
        <v>49</v>
      </c>
      <c r="D149" s="14" t="s">
        <v>219</v>
      </c>
      <c r="E149" s="79" t="s">
        <v>102</v>
      </c>
    </row>
    <row r="150" spans="1:5" x14ac:dyDescent="0.35">
      <c r="A150" s="79">
        <v>131</v>
      </c>
      <c r="B150" s="211" t="s">
        <v>215</v>
      </c>
      <c r="C150" s="14" t="s">
        <v>49</v>
      </c>
      <c r="D150" s="14" t="s">
        <v>220</v>
      </c>
      <c r="E150" s="79" t="s">
        <v>102</v>
      </c>
    </row>
    <row r="151" spans="1:5" x14ac:dyDescent="0.35">
      <c r="A151" s="79">
        <v>132</v>
      </c>
      <c r="B151" s="211" t="s">
        <v>221</v>
      </c>
      <c r="C151" s="14" t="s">
        <v>49</v>
      </c>
      <c r="D151" s="14" t="s">
        <v>222</v>
      </c>
      <c r="E151" s="79" t="s">
        <v>102</v>
      </c>
    </row>
    <row r="152" spans="1:5" x14ac:dyDescent="0.35">
      <c r="A152" s="79">
        <v>133</v>
      </c>
      <c r="B152" s="211" t="s">
        <v>223</v>
      </c>
      <c r="C152" s="14" t="s">
        <v>49</v>
      </c>
      <c r="D152" s="14" t="s">
        <v>224</v>
      </c>
      <c r="E152" s="79" t="s">
        <v>102</v>
      </c>
    </row>
    <row r="153" spans="1:5" x14ac:dyDescent="0.35">
      <c r="A153" s="79">
        <v>134</v>
      </c>
      <c r="B153" s="211" t="s">
        <v>223</v>
      </c>
      <c r="C153" s="14" t="s">
        <v>45</v>
      </c>
      <c r="D153" s="14" t="s">
        <v>225</v>
      </c>
      <c r="E153" s="79" t="s">
        <v>102</v>
      </c>
    </row>
    <row r="154" spans="1:5" x14ac:dyDescent="0.35">
      <c r="A154" s="79">
        <v>135</v>
      </c>
      <c r="B154" s="211" t="s">
        <v>223</v>
      </c>
      <c r="C154" s="14" t="s">
        <v>45</v>
      </c>
      <c r="D154" s="14" t="s">
        <v>226</v>
      </c>
      <c r="E154" s="79" t="s">
        <v>47</v>
      </c>
    </row>
    <row r="155" spans="1:5" x14ac:dyDescent="0.35">
      <c r="A155" s="79">
        <v>136</v>
      </c>
      <c r="B155" s="211" t="s">
        <v>223</v>
      </c>
      <c r="C155" s="14" t="s">
        <v>45</v>
      </c>
      <c r="D155" s="14" t="s">
        <v>227</v>
      </c>
      <c r="E155" s="79" t="s">
        <v>47</v>
      </c>
    </row>
    <row r="156" spans="1:5" x14ac:dyDescent="0.35">
      <c r="A156" s="79">
        <v>137</v>
      </c>
      <c r="B156" s="211" t="s">
        <v>223</v>
      </c>
      <c r="C156" s="14" t="s">
        <v>49</v>
      </c>
      <c r="D156" s="14" t="s">
        <v>228</v>
      </c>
      <c r="E156" s="79" t="s">
        <v>102</v>
      </c>
    </row>
    <row r="157" spans="1:5" x14ac:dyDescent="0.35">
      <c r="A157" s="79">
        <v>138</v>
      </c>
      <c r="B157" s="211" t="s">
        <v>229</v>
      </c>
      <c r="C157" s="14" t="s">
        <v>45</v>
      </c>
      <c r="D157" s="14" t="s">
        <v>230</v>
      </c>
      <c r="E157" s="79" t="s">
        <v>102</v>
      </c>
    </row>
    <row r="158" spans="1:5" x14ac:dyDescent="0.35">
      <c r="A158" s="79">
        <v>139</v>
      </c>
      <c r="B158" s="211" t="s">
        <v>231</v>
      </c>
      <c r="C158" s="14" t="s">
        <v>49</v>
      </c>
      <c r="D158" s="14" t="s">
        <v>232</v>
      </c>
      <c r="E158" s="79" t="s">
        <v>102</v>
      </c>
    </row>
    <row r="159" spans="1:5" x14ac:dyDescent="0.35">
      <c r="A159" s="79">
        <v>140</v>
      </c>
      <c r="B159" s="211" t="s">
        <v>231</v>
      </c>
      <c r="C159" s="14" t="s">
        <v>45</v>
      </c>
      <c r="D159" s="14" t="s">
        <v>233</v>
      </c>
      <c r="E159" s="79" t="s">
        <v>47</v>
      </c>
    </row>
    <row r="160" spans="1:5" x14ac:dyDescent="0.35">
      <c r="A160" s="79">
        <v>141</v>
      </c>
      <c r="B160" s="211" t="s">
        <v>231</v>
      </c>
      <c r="C160" s="14" t="s">
        <v>45</v>
      </c>
      <c r="D160" s="14" t="s">
        <v>234</v>
      </c>
      <c r="E160" s="79" t="s">
        <v>102</v>
      </c>
    </row>
    <row r="161" spans="1:51" x14ac:dyDescent="0.35">
      <c r="A161" s="79">
        <v>142</v>
      </c>
      <c r="B161" s="211" t="s">
        <v>231</v>
      </c>
      <c r="C161" s="14" t="s">
        <v>45</v>
      </c>
      <c r="D161" s="268" t="s">
        <v>235</v>
      </c>
      <c r="E161" s="79" t="s">
        <v>47</v>
      </c>
    </row>
    <row r="162" spans="1:51" x14ac:dyDescent="0.35">
      <c r="A162" s="79">
        <v>143</v>
      </c>
      <c r="B162" s="211" t="s">
        <v>231</v>
      </c>
      <c r="C162" s="14" t="s">
        <v>45</v>
      </c>
      <c r="D162" s="14" t="s">
        <v>236</v>
      </c>
      <c r="E162" s="79" t="s">
        <v>47</v>
      </c>
    </row>
    <row r="163" spans="1:51" s="141" customFormat="1" x14ac:dyDescent="0.35">
      <c r="A163" s="267">
        <v>176</v>
      </c>
      <c r="B163" s="170" t="s">
        <v>231</v>
      </c>
      <c r="C163" s="268" t="s">
        <v>45</v>
      </c>
      <c r="D163" s="268" t="s">
        <v>237</v>
      </c>
      <c r="E163" s="267"/>
      <c r="F163" s="103"/>
      <c r="G163" s="103"/>
      <c r="H163" s="103"/>
      <c r="I163" s="103"/>
      <c r="J163" s="103"/>
      <c r="K163" s="103"/>
      <c r="L163" s="103"/>
      <c r="M163" s="103"/>
      <c r="N163" s="103"/>
      <c r="O163" s="103"/>
      <c r="P163" s="103"/>
      <c r="Q163" s="103"/>
      <c r="R163" s="103"/>
      <c r="S163" s="103"/>
      <c r="T163" s="103"/>
      <c r="U163" s="103"/>
      <c r="V163" s="103"/>
      <c r="W163" s="103"/>
      <c r="X163" s="103"/>
      <c r="Y163" s="103"/>
      <c r="Z163" s="103"/>
      <c r="AA163" s="103"/>
      <c r="AB163" s="103"/>
      <c r="AC163" s="103"/>
      <c r="AD163" s="103"/>
      <c r="AE163" s="103"/>
      <c r="AF163" s="103"/>
      <c r="AG163" s="103"/>
      <c r="AH163" s="103"/>
      <c r="AI163" s="103"/>
      <c r="AJ163" s="103"/>
      <c r="AK163" s="103"/>
      <c r="AL163" s="103"/>
      <c r="AM163" s="103"/>
      <c r="AN163" s="103"/>
      <c r="AO163" s="103"/>
      <c r="AP163" s="103"/>
      <c r="AQ163" s="103"/>
      <c r="AR163" s="103"/>
      <c r="AS163" s="103"/>
      <c r="AT163" s="103"/>
      <c r="AU163" s="103"/>
      <c r="AV163" s="103"/>
      <c r="AW163" s="103"/>
      <c r="AX163" s="103"/>
      <c r="AY163" s="103"/>
    </row>
    <row r="164" spans="1:51" s="141" customFormat="1" x14ac:dyDescent="0.35">
      <c r="A164" s="267">
        <v>177</v>
      </c>
      <c r="B164" s="170" t="s">
        <v>231</v>
      </c>
      <c r="C164" s="268" t="s">
        <v>45</v>
      </c>
      <c r="D164" s="268" t="s">
        <v>238</v>
      </c>
      <c r="E164" s="267"/>
      <c r="F164" s="103"/>
      <c r="G164" s="103"/>
      <c r="H164" s="103"/>
      <c r="I164" s="103"/>
      <c r="J164" s="103"/>
      <c r="K164" s="103"/>
      <c r="L164" s="103"/>
      <c r="M164" s="103"/>
      <c r="N164" s="103"/>
      <c r="O164" s="103"/>
      <c r="P164" s="103"/>
      <c r="Q164" s="103"/>
      <c r="R164" s="103"/>
      <c r="S164" s="103"/>
      <c r="T164" s="103"/>
      <c r="U164" s="103"/>
      <c r="V164" s="103"/>
      <c r="W164" s="103"/>
      <c r="X164" s="103"/>
      <c r="Y164" s="103"/>
      <c r="Z164" s="103"/>
      <c r="AA164" s="103"/>
      <c r="AB164" s="103"/>
      <c r="AC164" s="103"/>
      <c r="AD164" s="103"/>
      <c r="AE164" s="103"/>
      <c r="AF164" s="103"/>
      <c r="AG164" s="103"/>
      <c r="AH164" s="103"/>
      <c r="AI164" s="103"/>
      <c r="AJ164" s="103"/>
      <c r="AK164" s="103"/>
      <c r="AL164" s="103"/>
      <c r="AM164" s="103"/>
      <c r="AN164" s="103"/>
      <c r="AO164" s="103"/>
      <c r="AP164" s="103"/>
      <c r="AQ164" s="103"/>
      <c r="AR164" s="103"/>
      <c r="AS164" s="103"/>
      <c r="AT164" s="103"/>
      <c r="AU164" s="103"/>
      <c r="AV164" s="103"/>
      <c r="AW164" s="103"/>
      <c r="AX164" s="103"/>
      <c r="AY164" s="103"/>
    </row>
    <row r="165" spans="1:51" s="141" customFormat="1" x14ac:dyDescent="0.35">
      <c r="A165" s="267">
        <v>178</v>
      </c>
      <c r="B165" s="170" t="s">
        <v>231</v>
      </c>
      <c r="C165" s="268" t="s">
        <v>45</v>
      </c>
      <c r="D165" s="268" t="s">
        <v>239</v>
      </c>
      <c r="E165" s="79" t="s">
        <v>47</v>
      </c>
      <c r="F165" s="103"/>
      <c r="G165" s="103"/>
      <c r="H165" s="103"/>
      <c r="I165" s="103"/>
      <c r="J165" s="103"/>
      <c r="K165" s="103"/>
      <c r="L165" s="103"/>
      <c r="M165" s="103"/>
      <c r="N165" s="103"/>
      <c r="O165" s="103"/>
      <c r="P165" s="103"/>
      <c r="Q165" s="103"/>
      <c r="R165" s="103"/>
      <c r="S165" s="103"/>
      <c r="T165" s="103"/>
      <c r="U165" s="103"/>
      <c r="V165" s="103"/>
      <c r="W165" s="103"/>
      <c r="X165" s="103"/>
      <c r="Y165" s="103"/>
      <c r="Z165" s="103"/>
      <c r="AA165" s="103"/>
      <c r="AB165" s="103"/>
      <c r="AC165" s="103"/>
      <c r="AD165" s="103"/>
      <c r="AE165" s="103"/>
      <c r="AF165" s="103"/>
      <c r="AG165" s="103"/>
      <c r="AH165" s="103"/>
      <c r="AI165" s="103"/>
      <c r="AJ165" s="103"/>
      <c r="AK165" s="103"/>
      <c r="AL165" s="103"/>
      <c r="AM165" s="103"/>
      <c r="AN165" s="103"/>
      <c r="AO165" s="103"/>
      <c r="AP165" s="103"/>
      <c r="AQ165" s="103"/>
      <c r="AR165" s="103"/>
      <c r="AS165" s="103"/>
      <c r="AT165" s="103"/>
      <c r="AU165" s="103"/>
      <c r="AV165" s="103"/>
      <c r="AW165" s="103"/>
      <c r="AX165" s="103"/>
      <c r="AY165" s="103"/>
    </row>
    <row r="166" spans="1:51" s="141" customFormat="1" x14ac:dyDescent="0.35">
      <c r="A166" s="267">
        <v>179</v>
      </c>
      <c r="B166" s="274" t="s">
        <v>240</v>
      </c>
      <c r="C166" s="230" t="s">
        <v>49</v>
      </c>
      <c r="D166" s="226" t="s">
        <v>241</v>
      </c>
      <c r="E166" s="267"/>
      <c r="F166" s="103"/>
      <c r="G166" s="103"/>
      <c r="H166" s="103"/>
      <c r="I166" s="103"/>
      <c r="J166" s="103"/>
      <c r="K166" s="103"/>
      <c r="L166" s="103"/>
      <c r="M166" s="103"/>
      <c r="N166" s="103"/>
      <c r="O166" s="103"/>
      <c r="P166" s="103"/>
      <c r="Q166" s="103"/>
      <c r="R166" s="103"/>
      <c r="S166" s="103"/>
      <c r="T166" s="103"/>
      <c r="U166" s="103"/>
      <c r="V166" s="103"/>
      <c r="W166" s="103"/>
      <c r="X166" s="103"/>
      <c r="Y166" s="103"/>
      <c r="Z166" s="103"/>
      <c r="AA166" s="103"/>
      <c r="AB166" s="103"/>
      <c r="AC166" s="103"/>
      <c r="AD166" s="103"/>
      <c r="AE166" s="103"/>
      <c r="AF166" s="103"/>
      <c r="AG166" s="103"/>
      <c r="AH166" s="103"/>
      <c r="AI166" s="103"/>
      <c r="AJ166" s="103"/>
      <c r="AK166" s="103"/>
      <c r="AL166" s="103"/>
      <c r="AM166" s="103"/>
      <c r="AN166" s="103"/>
      <c r="AO166" s="103"/>
      <c r="AP166" s="103"/>
      <c r="AQ166" s="103"/>
      <c r="AR166" s="103"/>
      <c r="AS166" s="103"/>
      <c r="AT166" s="103"/>
      <c r="AU166" s="103"/>
      <c r="AV166" s="103"/>
      <c r="AW166" s="103"/>
      <c r="AX166" s="103"/>
      <c r="AY166" s="103"/>
    </row>
    <row r="167" spans="1:51" x14ac:dyDescent="0.35">
      <c r="A167" s="79">
        <v>144</v>
      </c>
      <c r="B167" s="211" t="s">
        <v>242</v>
      </c>
      <c r="C167" s="14" t="s">
        <v>45</v>
      </c>
      <c r="D167" s="14" t="s">
        <v>243</v>
      </c>
      <c r="E167" s="79"/>
    </row>
    <row r="168" spans="1:51" x14ac:dyDescent="0.35">
      <c r="A168" s="79">
        <v>145</v>
      </c>
      <c r="B168" s="211" t="s">
        <v>242</v>
      </c>
      <c r="C168" s="14" t="s">
        <v>49</v>
      </c>
      <c r="D168" s="14" t="s">
        <v>244</v>
      </c>
      <c r="E168" s="79" t="s">
        <v>102</v>
      </c>
    </row>
    <row r="169" spans="1:51" x14ac:dyDescent="0.35">
      <c r="A169" s="79">
        <v>146</v>
      </c>
      <c r="B169" s="211" t="s">
        <v>242</v>
      </c>
      <c r="C169" s="14" t="s">
        <v>45</v>
      </c>
      <c r="D169" s="14" t="s">
        <v>245</v>
      </c>
      <c r="E169" s="79" t="s">
        <v>102</v>
      </c>
    </row>
    <row r="170" spans="1:51" x14ac:dyDescent="0.35">
      <c r="A170" s="79">
        <v>147</v>
      </c>
      <c r="B170" s="211" t="s">
        <v>242</v>
      </c>
      <c r="C170" s="14" t="s">
        <v>45</v>
      </c>
      <c r="D170" s="14" t="s">
        <v>246</v>
      </c>
      <c r="E170" s="79" t="s">
        <v>102</v>
      </c>
    </row>
    <row r="171" spans="1:51" x14ac:dyDescent="0.35">
      <c r="A171" s="79">
        <v>148</v>
      </c>
      <c r="B171" s="211" t="s">
        <v>242</v>
      </c>
      <c r="C171" s="14" t="s">
        <v>45</v>
      </c>
      <c r="D171" s="14" t="s">
        <v>247</v>
      </c>
      <c r="E171" s="79" t="s">
        <v>102</v>
      </c>
    </row>
    <row r="172" spans="1:51" x14ac:dyDescent="0.35">
      <c r="A172" s="79">
        <v>149</v>
      </c>
      <c r="B172" s="211" t="s">
        <v>248</v>
      </c>
      <c r="C172" s="14" t="s">
        <v>49</v>
      </c>
      <c r="D172" s="14" t="s">
        <v>249</v>
      </c>
      <c r="E172" s="79" t="s">
        <v>102</v>
      </c>
    </row>
    <row r="173" spans="1:51" x14ac:dyDescent="0.35">
      <c r="A173" s="79">
        <v>150</v>
      </c>
      <c r="B173" s="211" t="s">
        <v>248</v>
      </c>
      <c r="C173" s="14" t="s">
        <v>49</v>
      </c>
      <c r="D173" s="14" t="s">
        <v>250</v>
      </c>
      <c r="E173" s="79" t="s">
        <v>102</v>
      </c>
    </row>
    <row r="174" spans="1:51" x14ac:dyDescent="0.35">
      <c r="A174" s="79">
        <v>151</v>
      </c>
      <c r="B174" s="211" t="s">
        <v>248</v>
      </c>
      <c r="C174" s="14" t="s">
        <v>45</v>
      </c>
      <c r="D174" s="14" t="s">
        <v>251</v>
      </c>
      <c r="E174" s="79" t="s">
        <v>102</v>
      </c>
    </row>
    <row r="175" spans="1:51" x14ac:dyDescent="0.35">
      <c r="A175" s="79">
        <v>152</v>
      </c>
      <c r="B175" s="211" t="s">
        <v>248</v>
      </c>
      <c r="C175" s="14" t="s">
        <v>45</v>
      </c>
      <c r="D175" s="14" t="s">
        <v>252</v>
      </c>
      <c r="E175" s="79" t="s">
        <v>102</v>
      </c>
    </row>
    <row r="176" spans="1:51" x14ac:dyDescent="0.35">
      <c r="A176" s="79">
        <v>153</v>
      </c>
      <c r="B176" s="211" t="s">
        <v>248</v>
      </c>
      <c r="C176" s="14" t="s">
        <v>45</v>
      </c>
      <c r="D176" s="14" t="s">
        <v>253</v>
      </c>
      <c r="E176" s="79" t="s">
        <v>102</v>
      </c>
    </row>
    <row r="177" spans="1:51" x14ac:dyDescent="0.35">
      <c r="A177" s="267">
        <v>180</v>
      </c>
      <c r="B177" s="226" t="s">
        <v>254</v>
      </c>
      <c r="C177" s="229" t="s">
        <v>45</v>
      </c>
      <c r="D177" s="229" t="s">
        <v>255</v>
      </c>
      <c r="E177" s="271" t="s">
        <v>47</v>
      </c>
    </row>
    <row r="178" spans="1:51" x14ac:dyDescent="0.35">
      <c r="A178" s="267">
        <v>181</v>
      </c>
      <c r="B178" s="226" t="s">
        <v>254</v>
      </c>
      <c r="C178" s="229" t="s">
        <v>45</v>
      </c>
      <c r="D178" s="229" t="s">
        <v>256</v>
      </c>
      <c r="E178" s="271" t="s">
        <v>47</v>
      </c>
    </row>
    <row r="179" spans="1:51" x14ac:dyDescent="0.35">
      <c r="A179" s="267">
        <v>182</v>
      </c>
      <c r="B179" s="226" t="s">
        <v>254</v>
      </c>
      <c r="C179" s="226" t="s">
        <v>49</v>
      </c>
      <c r="D179" s="226" t="s">
        <v>257</v>
      </c>
      <c r="E179" s="269" t="s">
        <v>47</v>
      </c>
    </row>
    <row r="180" spans="1:51" ht="15.65" customHeight="1" x14ac:dyDescent="0.35">
      <c r="A180" s="267">
        <v>183</v>
      </c>
      <c r="B180" s="226" t="s">
        <v>254</v>
      </c>
      <c r="C180" s="229" t="s">
        <v>49</v>
      </c>
      <c r="D180" s="229" t="s">
        <v>258</v>
      </c>
      <c r="E180" s="271" t="s">
        <v>47</v>
      </c>
    </row>
    <row r="181" spans="1:51" x14ac:dyDescent="0.35">
      <c r="A181" s="267">
        <v>184</v>
      </c>
      <c r="B181" s="226" t="s">
        <v>254</v>
      </c>
      <c r="C181" s="229" t="s">
        <v>49</v>
      </c>
      <c r="D181" s="229" t="s">
        <v>259</v>
      </c>
      <c r="E181" s="271" t="s">
        <v>47</v>
      </c>
    </row>
    <row r="182" spans="1:51" ht="15.75" customHeight="1" x14ac:dyDescent="0.35">
      <c r="A182" s="267">
        <v>185</v>
      </c>
      <c r="B182" s="229" t="s">
        <v>260</v>
      </c>
      <c r="C182" s="229" t="s">
        <v>49</v>
      </c>
      <c r="D182" s="229" t="s">
        <v>261</v>
      </c>
      <c r="E182" s="271" t="s">
        <v>47</v>
      </c>
    </row>
    <row r="183" spans="1:51" x14ac:dyDescent="0.35">
      <c r="A183" s="267">
        <v>186</v>
      </c>
      <c r="B183" s="229" t="s">
        <v>260</v>
      </c>
      <c r="C183" s="229" t="s">
        <v>45</v>
      </c>
      <c r="D183" s="229" t="s">
        <v>262</v>
      </c>
      <c r="E183" s="271" t="s">
        <v>47</v>
      </c>
    </row>
    <row r="184" spans="1:51" x14ac:dyDescent="0.35">
      <c r="A184" s="267">
        <v>187</v>
      </c>
      <c r="B184" s="229" t="s">
        <v>260</v>
      </c>
      <c r="C184" s="229" t="s">
        <v>49</v>
      </c>
      <c r="D184" s="229" t="s">
        <v>263</v>
      </c>
      <c r="E184" s="271" t="s">
        <v>47</v>
      </c>
    </row>
    <row r="185" spans="1:51" x14ac:dyDescent="0.35">
      <c r="A185" s="267">
        <v>188</v>
      </c>
      <c r="B185" s="170" t="s">
        <v>264</v>
      </c>
      <c r="C185" s="268" t="s">
        <v>49</v>
      </c>
      <c r="D185" s="268" t="s">
        <v>265</v>
      </c>
      <c r="E185" s="267" t="s">
        <v>47</v>
      </c>
    </row>
    <row r="186" spans="1:51" x14ac:dyDescent="0.35">
      <c r="A186" s="267">
        <v>189</v>
      </c>
      <c r="B186" s="170" t="s">
        <v>264</v>
      </c>
      <c r="C186" s="275" t="s">
        <v>49</v>
      </c>
      <c r="D186" s="268" t="s">
        <v>266</v>
      </c>
      <c r="E186" s="276"/>
    </row>
    <row r="187" spans="1:51" x14ac:dyDescent="0.35">
      <c r="A187" s="267">
        <v>190</v>
      </c>
      <c r="B187" s="170" t="s">
        <v>264</v>
      </c>
      <c r="C187" s="275" t="s">
        <v>45</v>
      </c>
      <c r="D187" s="268" t="s">
        <v>267</v>
      </c>
      <c r="E187" s="267" t="s">
        <v>47</v>
      </c>
    </row>
    <row r="188" spans="1:51" x14ac:dyDescent="0.35">
      <c r="A188" s="267">
        <v>191</v>
      </c>
      <c r="B188" s="170" t="s">
        <v>264</v>
      </c>
      <c r="C188" s="275" t="s">
        <v>45</v>
      </c>
      <c r="D188" s="268" t="s">
        <v>268</v>
      </c>
      <c r="E188" s="276"/>
    </row>
    <row r="189" spans="1:51" s="143" customFormat="1" x14ac:dyDescent="0.35">
      <c r="A189" s="267">
        <v>192</v>
      </c>
      <c r="B189" s="226" t="s">
        <v>269</v>
      </c>
      <c r="C189" s="226" t="s">
        <v>49</v>
      </c>
      <c r="D189" s="226" t="s">
        <v>270</v>
      </c>
      <c r="E189" s="269" t="s">
        <v>47</v>
      </c>
      <c r="F189"/>
      <c r="G189"/>
      <c r="H189"/>
      <c r="I189"/>
      <c r="J189"/>
      <c r="K189"/>
      <c r="L189"/>
      <c r="M189"/>
      <c r="N189"/>
      <c r="O189"/>
      <c r="P189"/>
      <c r="Q189"/>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row>
    <row r="190" spans="1:51" s="143" customFormat="1" x14ac:dyDescent="0.35">
      <c r="A190" s="267">
        <v>193</v>
      </c>
      <c r="B190" s="226" t="s">
        <v>269</v>
      </c>
      <c r="C190" s="226" t="s">
        <v>45</v>
      </c>
      <c r="D190" s="277" t="s">
        <v>271</v>
      </c>
      <c r="E190" s="269" t="s">
        <v>47</v>
      </c>
      <c r="F190"/>
      <c r="G190"/>
      <c r="H190"/>
      <c r="I190"/>
      <c r="J190"/>
      <c r="K190"/>
      <c r="L190"/>
      <c r="M190"/>
      <c r="N190"/>
      <c r="O190"/>
      <c r="P190"/>
      <c r="Q190"/>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row>
    <row r="191" spans="1:51" s="143" customFormat="1" x14ac:dyDescent="0.35">
      <c r="A191" s="267">
        <v>194</v>
      </c>
      <c r="B191" s="226" t="s">
        <v>269</v>
      </c>
      <c r="C191" s="226" t="s">
        <v>45</v>
      </c>
      <c r="D191" s="226" t="s">
        <v>272</v>
      </c>
      <c r="E191" s="269" t="s">
        <v>47</v>
      </c>
      <c r="F191"/>
      <c r="G191"/>
      <c r="H191"/>
      <c r="I191"/>
      <c r="J191"/>
      <c r="K191"/>
      <c r="L191"/>
      <c r="M191"/>
      <c r="N191"/>
      <c r="O191"/>
      <c r="P191"/>
      <c r="Q191"/>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row>
    <row r="192" spans="1:51" x14ac:dyDescent="0.35">
      <c r="A192" s="267">
        <v>195</v>
      </c>
      <c r="B192" s="230" t="s">
        <v>273</v>
      </c>
      <c r="C192" s="226" t="s">
        <v>49</v>
      </c>
      <c r="D192" s="226" t="s">
        <v>274</v>
      </c>
      <c r="E192" s="278" t="s">
        <v>47</v>
      </c>
    </row>
    <row r="193" spans="1:51" ht="15.65" customHeight="1" x14ac:dyDescent="0.35">
      <c r="A193" s="267">
        <v>196</v>
      </c>
      <c r="B193" s="230" t="s">
        <v>273</v>
      </c>
      <c r="C193" s="229" t="s">
        <v>49</v>
      </c>
      <c r="D193" s="229" t="s">
        <v>275</v>
      </c>
      <c r="E193" s="279" t="s">
        <v>47</v>
      </c>
    </row>
    <row r="194" spans="1:51" x14ac:dyDescent="0.35">
      <c r="A194" s="267">
        <v>197</v>
      </c>
      <c r="B194" s="230" t="s">
        <v>273</v>
      </c>
      <c r="C194" s="229" t="s">
        <v>49</v>
      </c>
      <c r="D194" s="229" t="s">
        <v>276</v>
      </c>
      <c r="E194" s="279" t="s">
        <v>47</v>
      </c>
    </row>
    <row r="195" spans="1:51" x14ac:dyDescent="0.35">
      <c r="A195" s="267">
        <v>198</v>
      </c>
      <c r="B195" s="230" t="s">
        <v>273</v>
      </c>
      <c r="C195" s="229" t="s">
        <v>49</v>
      </c>
      <c r="D195" s="229" t="s">
        <v>277</v>
      </c>
      <c r="E195" s="279" t="s">
        <v>47</v>
      </c>
    </row>
    <row r="196" spans="1:51" ht="15.75" customHeight="1" x14ac:dyDescent="0.35">
      <c r="A196" s="267">
        <v>199</v>
      </c>
      <c r="B196" s="230" t="s">
        <v>273</v>
      </c>
      <c r="C196" s="229" t="s">
        <v>49</v>
      </c>
      <c r="D196" s="229" t="s">
        <v>278</v>
      </c>
      <c r="E196" s="279" t="s">
        <v>47</v>
      </c>
    </row>
    <row r="197" spans="1:51" x14ac:dyDescent="0.35">
      <c r="A197" s="267">
        <v>200</v>
      </c>
      <c r="B197" s="230" t="s">
        <v>273</v>
      </c>
      <c r="C197" s="229" t="s">
        <v>45</v>
      </c>
      <c r="D197" s="229" t="s">
        <v>279</v>
      </c>
      <c r="E197" s="279" t="s">
        <v>47</v>
      </c>
    </row>
    <row r="198" spans="1:51" s="141" customFormat="1" x14ac:dyDescent="0.35">
      <c r="A198" s="267">
        <v>201</v>
      </c>
      <c r="B198" s="226" t="s">
        <v>280</v>
      </c>
      <c r="C198" s="226" t="s">
        <v>45</v>
      </c>
      <c r="D198" s="226" t="s">
        <v>281</v>
      </c>
      <c r="E198" s="271" t="s">
        <v>47</v>
      </c>
      <c r="F198" s="103"/>
      <c r="G198" s="103"/>
      <c r="H198" s="103"/>
      <c r="I198" s="103"/>
      <c r="J198" s="103"/>
      <c r="K198" s="103"/>
      <c r="L198" s="103"/>
      <c r="M198" s="103"/>
      <c r="N198" s="103"/>
      <c r="O198" s="103"/>
      <c r="P198" s="103"/>
      <c r="Q198" s="103"/>
      <c r="R198" s="103"/>
      <c r="S198" s="103"/>
      <c r="T198" s="103"/>
      <c r="U198" s="103"/>
      <c r="V198" s="103"/>
      <c r="W198" s="103"/>
      <c r="X198" s="103"/>
      <c r="Y198" s="103"/>
      <c r="Z198" s="103"/>
      <c r="AA198" s="103"/>
      <c r="AB198" s="103"/>
      <c r="AC198" s="103"/>
      <c r="AD198" s="103"/>
      <c r="AE198" s="103"/>
      <c r="AF198" s="103"/>
      <c r="AG198" s="103"/>
      <c r="AH198" s="103"/>
      <c r="AI198" s="103"/>
      <c r="AJ198" s="103"/>
      <c r="AK198" s="103"/>
      <c r="AL198" s="103"/>
      <c r="AM198" s="103"/>
      <c r="AN198" s="103"/>
      <c r="AO198" s="103"/>
      <c r="AP198" s="103"/>
      <c r="AQ198" s="103"/>
      <c r="AR198" s="103"/>
      <c r="AS198" s="103"/>
      <c r="AT198" s="103"/>
      <c r="AU198" s="103"/>
      <c r="AV198" s="103"/>
      <c r="AW198" s="103"/>
      <c r="AX198" s="103"/>
      <c r="AY198" s="103"/>
    </row>
    <row r="199" spans="1:51" x14ac:dyDescent="0.35">
      <c r="A199" s="267">
        <v>202</v>
      </c>
      <c r="B199" s="230" t="s">
        <v>282</v>
      </c>
      <c r="C199" s="226" t="s">
        <v>49</v>
      </c>
      <c r="D199" s="226" t="s">
        <v>283</v>
      </c>
      <c r="E199" s="267" t="s">
        <v>47</v>
      </c>
    </row>
    <row r="200" spans="1:51" x14ac:dyDescent="0.35">
      <c r="A200" s="267">
        <v>203</v>
      </c>
      <c r="B200" s="230" t="s">
        <v>282</v>
      </c>
      <c r="C200" s="229" t="s">
        <v>49</v>
      </c>
      <c r="D200" s="175" t="s">
        <v>284</v>
      </c>
      <c r="E200" s="267" t="s">
        <v>47</v>
      </c>
    </row>
    <row r="233" spans="1:1" x14ac:dyDescent="0.35">
      <c r="A233" t="s">
        <v>285</v>
      </c>
    </row>
    <row r="234" spans="1:1" x14ac:dyDescent="0.35">
      <c r="A234" s="88" t="s">
        <v>286</v>
      </c>
    </row>
    <row r="235" spans="1:1" x14ac:dyDescent="0.35">
      <c r="A235" s="89" t="s">
        <v>287</v>
      </c>
    </row>
  </sheetData>
  <autoFilter ref="A1:E200" xr:uid="{1EDC3EC7-7C49-4EB9-ADC2-66FDE610F47A}"/>
  <mergeCells count="5">
    <mergeCell ref="A1:A2"/>
    <mergeCell ref="B1:B2"/>
    <mergeCell ref="C1:C2"/>
    <mergeCell ref="D1:D2"/>
    <mergeCell ref="E1:E2"/>
  </mergeCells>
  <dataValidations count="1">
    <dataValidation type="list" allowBlank="1" showInputMessage="1" showErrorMessage="1" sqref="E40 C40 C185:C188 E185:E188" xr:uid="{65AA212F-2012-403B-86C0-157B4DB6A6B7}"/>
  </dataValidations>
  <pageMargins left="0.7" right="0.7" top="0.75" bottom="0.75" header="0.3" footer="0.3"/>
  <pageSetup paperSize="9" scale="39" orientation="portrait" r:id="rId1"/>
  <headerFooter>
    <oddFooter>&amp;C_x000D_&amp;1#&amp;"Calibri"&amp;10&amp;K008000 Interní informace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9DD6B-BF28-407D-8E7D-282342D6C2D9}">
  <sheetPr filterMode="1">
    <tabColor rgb="FF2F75B5"/>
    <pageSetUpPr fitToPage="1"/>
  </sheetPr>
  <dimension ref="A1:DG350"/>
  <sheetViews>
    <sheetView zoomScale="60" zoomScaleNormal="60" zoomScaleSheetLayoutView="40" workbookViewId="0">
      <pane xSplit="1" ySplit="4" topLeftCell="B332" activePane="bottomRight" state="frozen"/>
      <selection pane="topRight" activeCell="B1" sqref="B1"/>
      <selection pane="bottomLeft" activeCell="A5" sqref="A5"/>
      <selection pane="bottomRight" activeCell="E336" sqref="E336"/>
    </sheetView>
  </sheetViews>
  <sheetFormatPr defaultColWidth="9.1796875" defaultRowHeight="15" customHeight="1" x14ac:dyDescent="0.35"/>
  <cols>
    <col min="1" max="1" width="15.26953125" style="122" customWidth="1"/>
    <col min="2" max="2" width="127.81640625" customWidth="1"/>
    <col min="3" max="3" width="21.453125" customWidth="1"/>
    <col min="4" max="4" width="100.7265625" customWidth="1"/>
    <col min="5" max="5" width="65.1796875" customWidth="1"/>
    <col min="6" max="6" width="18.7265625" customWidth="1"/>
    <col min="7" max="7" width="12.7265625" customWidth="1"/>
    <col min="8" max="8" width="15.453125" customWidth="1"/>
    <col min="9" max="9" width="5.81640625" customWidth="1"/>
    <col min="10" max="10" width="12.54296875" customWidth="1"/>
    <col min="11" max="11" width="46.1796875" customWidth="1"/>
    <col min="12" max="12" width="39" customWidth="1"/>
    <col min="13" max="13" width="81.453125" customWidth="1"/>
    <col min="14" max="14" width="141.453125" customWidth="1"/>
    <col min="15" max="15" width="67.453125" customWidth="1"/>
  </cols>
  <sheetData>
    <row r="1" spans="1:96" ht="15" customHeight="1" x14ac:dyDescent="0.35">
      <c r="A1" s="597"/>
      <c r="B1" s="597"/>
      <c r="C1" s="597"/>
      <c r="D1" s="597"/>
      <c r="E1" s="597"/>
      <c r="F1" s="597"/>
      <c r="G1" s="597"/>
      <c r="H1" s="597"/>
      <c r="I1" s="597"/>
      <c r="J1" s="597"/>
      <c r="K1" s="597"/>
      <c r="L1" s="597"/>
      <c r="M1" s="597"/>
      <c r="N1" s="597"/>
      <c r="O1" s="597"/>
    </row>
    <row r="2" spans="1:96" ht="15" customHeight="1" x14ac:dyDescent="0.35">
      <c r="A2" s="598"/>
      <c r="B2" s="598"/>
      <c r="C2" s="598"/>
      <c r="D2" s="598"/>
      <c r="E2" s="598"/>
      <c r="F2" s="598"/>
      <c r="G2" s="598"/>
      <c r="H2" s="598"/>
      <c r="I2" s="598"/>
      <c r="J2" s="598"/>
      <c r="K2" s="598"/>
      <c r="L2" s="598"/>
      <c r="M2" s="598"/>
      <c r="N2" s="598"/>
      <c r="O2" s="598"/>
    </row>
    <row r="3" spans="1:96" ht="34.5" customHeight="1" x14ac:dyDescent="0.35">
      <c r="A3" s="595" t="s">
        <v>0</v>
      </c>
      <c r="B3" s="595" t="s">
        <v>288</v>
      </c>
      <c r="C3" s="595" t="s">
        <v>289</v>
      </c>
      <c r="D3" s="595" t="s">
        <v>290</v>
      </c>
      <c r="E3" s="595" t="s">
        <v>291</v>
      </c>
      <c r="F3" s="595" t="s">
        <v>292</v>
      </c>
      <c r="G3" s="595"/>
      <c r="H3" s="595"/>
      <c r="I3" s="595" t="s">
        <v>293</v>
      </c>
      <c r="J3" s="595"/>
      <c r="K3" s="595" t="s">
        <v>294</v>
      </c>
      <c r="L3" s="595" t="s">
        <v>295</v>
      </c>
      <c r="M3" s="595" t="s">
        <v>296</v>
      </c>
      <c r="N3" s="595" t="s">
        <v>297</v>
      </c>
      <c r="O3" s="596" t="s">
        <v>298</v>
      </c>
    </row>
    <row r="4" spans="1:96" ht="36.75" customHeight="1" x14ac:dyDescent="0.35">
      <c r="A4" s="595"/>
      <c r="B4" s="595"/>
      <c r="C4" s="595"/>
      <c r="D4" s="595"/>
      <c r="E4" s="595"/>
      <c r="F4" s="231" t="s">
        <v>299</v>
      </c>
      <c r="G4" s="231" t="s">
        <v>300</v>
      </c>
      <c r="H4" s="231" t="s">
        <v>301</v>
      </c>
      <c r="I4" s="231" t="s">
        <v>302</v>
      </c>
      <c r="J4" s="231" t="s">
        <v>303</v>
      </c>
      <c r="K4" s="595"/>
      <c r="L4" s="595"/>
      <c r="M4" s="595"/>
      <c r="N4" s="595"/>
      <c r="O4" s="596"/>
    </row>
    <row r="5" spans="1:96" s="234" customFormat="1" ht="15" customHeight="1" x14ac:dyDescent="0.35">
      <c r="A5" s="235">
        <v>1</v>
      </c>
      <c r="B5" s="247" t="s">
        <v>304</v>
      </c>
      <c r="C5" s="247" t="s">
        <v>305</v>
      </c>
      <c r="D5" s="247" t="s">
        <v>306</v>
      </c>
      <c r="E5" s="247" t="s">
        <v>307</v>
      </c>
      <c r="F5" s="247" t="s">
        <v>170</v>
      </c>
      <c r="G5" s="247" t="s">
        <v>170</v>
      </c>
      <c r="H5" s="236" t="s">
        <v>170</v>
      </c>
      <c r="I5" s="236" t="s">
        <v>308</v>
      </c>
      <c r="J5" s="236">
        <v>2023</v>
      </c>
      <c r="K5" s="247" t="s">
        <v>309</v>
      </c>
      <c r="L5" s="247" t="s">
        <v>310</v>
      </c>
      <c r="M5" s="247" t="s">
        <v>311</v>
      </c>
      <c r="N5" s="247" t="s">
        <v>312</v>
      </c>
      <c r="O5" s="309" t="s">
        <v>313</v>
      </c>
      <c r="P5" s="225"/>
      <c r="Q5" s="225"/>
      <c r="R5" s="225"/>
      <c r="S5" s="225"/>
      <c r="T5" s="225"/>
      <c r="U5" s="225"/>
      <c r="V5" s="225"/>
      <c r="W5" s="225"/>
      <c r="X5" s="225"/>
      <c r="Y5" s="225"/>
      <c r="Z5" s="225"/>
      <c r="AA5" s="225"/>
      <c r="AB5" s="225"/>
      <c r="AC5" s="225"/>
      <c r="AD5" s="225"/>
      <c r="AE5" s="225"/>
      <c r="AF5" s="225"/>
      <c r="AG5" s="225"/>
      <c r="AH5" s="225"/>
      <c r="AI5" s="225"/>
      <c r="AJ5" s="225"/>
      <c r="AK5" s="225"/>
      <c r="AL5" s="225"/>
      <c r="AM5" s="225"/>
      <c r="AN5" s="225"/>
      <c r="AO5" s="225"/>
      <c r="AP5" s="225"/>
      <c r="AQ5" s="225"/>
      <c r="AR5" s="225"/>
      <c r="AS5" s="225"/>
      <c r="AT5" s="225"/>
      <c r="AU5" s="225"/>
      <c r="AV5" s="225"/>
      <c r="AW5" s="225"/>
      <c r="AX5" s="225"/>
      <c r="AY5" s="225"/>
      <c r="AZ5" s="225"/>
      <c r="BA5" s="225"/>
      <c r="BB5" s="225"/>
      <c r="BC5" s="225"/>
      <c r="BD5" s="225"/>
      <c r="BE5" s="225"/>
      <c r="BF5" s="225"/>
      <c r="BG5" s="225"/>
      <c r="BH5" s="225"/>
      <c r="BI5" s="225"/>
      <c r="BJ5" s="225"/>
      <c r="BK5" s="225"/>
      <c r="BL5" s="225"/>
      <c r="BM5" s="225"/>
      <c r="BN5" s="225"/>
      <c r="BO5" s="225"/>
      <c r="BP5" s="225"/>
      <c r="BQ5" s="225"/>
      <c r="BR5" s="225"/>
      <c r="BS5" s="225"/>
      <c r="BT5" s="225"/>
      <c r="BU5" s="225"/>
      <c r="BV5" s="225"/>
      <c r="BW5" s="225"/>
      <c r="BX5" s="225"/>
      <c r="BY5" s="225"/>
      <c r="BZ5" s="225"/>
      <c r="CA5" s="225"/>
      <c r="CB5" s="225"/>
      <c r="CC5" s="225"/>
      <c r="CD5" s="225"/>
      <c r="CE5" s="225"/>
      <c r="CF5" s="225"/>
      <c r="CG5" s="225"/>
      <c r="CH5" s="225"/>
      <c r="CI5" s="225"/>
      <c r="CJ5" s="225"/>
      <c r="CK5" s="225"/>
      <c r="CL5" s="225"/>
      <c r="CM5" s="225"/>
      <c r="CN5" s="225"/>
      <c r="CO5" s="225"/>
      <c r="CP5" s="225"/>
      <c r="CQ5" s="225"/>
      <c r="CR5" s="265"/>
    </row>
    <row r="6" spans="1:96" s="234" customFormat="1" ht="15" customHeight="1" x14ac:dyDescent="0.35">
      <c r="A6" s="235">
        <v>2</v>
      </c>
      <c r="B6" s="247" t="s">
        <v>304</v>
      </c>
      <c r="C6" s="247" t="s">
        <v>314</v>
      </c>
      <c r="D6" s="247" t="s">
        <v>315</v>
      </c>
      <c r="E6" s="247" t="s">
        <v>170</v>
      </c>
      <c r="F6" s="247" t="s">
        <v>316</v>
      </c>
      <c r="G6" s="247">
        <v>0</v>
      </c>
      <c r="H6" s="236">
        <v>32</v>
      </c>
      <c r="I6" s="236" t="s">
        <v>308</v>
      </c>
      <c r="J6" s="236">
        <v>2025</v>
      </c>
      <c r="K6" s="247" t="s">
        <v>317</v>
      </c>
      <c r="L6" s="247" t="s">
        <v>310</v>
      </c>
      <c r="M6" s="247" t="s">
        <v>318</v>
      </c>
      <c r="N6" s="247" t="s">
        <v>319</v>
      </c>
      <c r="O6" s="309" t="s">
        <v>320</v>
      </c>
      <c r="P6" s="225"/>
      <c r="Q6" s="225"/>
      <c r="R6" s="225"/>
      <c r="S6" s="225"/>
      <c r="T6" s="225"/>
      <c r="U6" s="225"/>
      <c r="V6" s="225"/>
      <c r="W6" s="225"/>
      <c r="X6" s="225"/>
      <c r="Y6" s="225"/>
      <c r="Z6" s="225"/>
      <c r="AA6" s="225"/>
      <c r="AB6" s="225"/>
      <c r="AC6" s="225"/>
      <c r="AD6" s="225"/>
      <c r="AE6" s="225"/>
      <c r="AF6" s="225"/>
      <c r="AG6" s="225"/>
      <c r="AH6" s="225"/>
      <c r="AI6" s="225"/>
      <c r="AJ6" s="225"/>
      <c r="AK6" s="225"/>
      <c r="AL6" s="225"/>
      <c r="AM6" s="225"/>
      <c r="AN6" s="225"/>
      <c r="AO6" s="225"/>
      <c r="AP6" s="225"/>
      <c r="AQ6" s="225"/>
      <c r="AR6" s="225"/>
      <c r="AS6" s="225"/>
      <c r="AT6" s="225"/>
      <c r="AU6" s="225"/>
      <c r="AV6" s="225"/>
      <c r="AW6" s="225"/>
      <c r="AX6" s="225"/>
      <c r="AY6" s="225"/>
      <c r="AZ6" s="225"/>
      <c r="BA6" s="225"/>
      <c r="BB6" s="225"/>
      <c r="BC6" s="225"/>
      <c r="BD6" s="225"/>
      <c r="BE6" s="225"/>
      <c r="BF6" s="225"/>
      <c r="BG6" s="225"/>
      <c r="BH6" s="225"/>
      <c r="BI6" s="225"/>
      <c r="BJ6" s="225"/>
      <c r="BK6" s="225"/>
      <c r="BL6" s="225"/>
      <c r="BM6" s="225"/>
      <c r="BN6" s="225"/>
      <c r="BO6" s="225"/>
      <c r="BP6" s="225"/>
      <c r="BQ6" s="225"/>
      <c r="BR6" s="225"/>
      <c r="BS6" s="225"/>
      <c r="BT6" s="225"/>
      <c r="BU6" s="225"/>
      <c r="BV6" s="225"/>
      <c r="BW6" s="225"/>
      <c r="BX6" s="225"/>
      <c r="BY6" s="225"/>
      <c r="BZ6" s="225"/>
      <c r="CA6" s="225"/>
      <c r="CB6" s="225"/>
      <c r="CC6" s="225"/>
      <c r="CD6" s="225"/>
      <c r="CE6" s="225"/>
      <c r="CF6" s="225"/>
      <c r="CG6" s="225"/>
      <c r="CH6" s="225"/>
      <c r="CI6" s="225"/>
      <c r="CJ6" s="225"/>
      <c r="CK6" s="225"/>
      <c r="CL6" s="225"/>
      <c r="CM6" s="225"/>
      <c r="CN6" s="225"/>
      <c r="CO6" s="225"/>
      <c r="CP6" s="225"/>
      <c r="CQ6" s="225"/>
      <c r="CR6" s="265"/>
    </row>
    <row r="7" spans="1:96" s="234" customFormat="1" ht="15" customHeight="1" x14ac:dyDescent="0.35">
      <c r="A7" s="172">
        <v>3</v>
      </c>
      <c r="B7" s="234" t="s">
        <v>321</v>
      </c>
      <c r="C7" s="234" t="s">
        <v>305</v>
      </c>
      <c r="D7" s="234" t="s">
        <v>322</v>
      </c>
      <c r="E7" s="234" t="s">
        <v>323</v>
      </c>
      <c r="F7" s="234" t="s">
        <v>170</v>
      </c>
      <c r="G7" s="234" t="s">
        <v>170</v>
      </c>
      <c r="H7" s="237" t="s">
        <v>170</v>
      </c>
      <c r="I7" s="237" t="s">
        <v>324</v>
      </c>
      <c r="J7" s="237">
        <v>2022</v>
      </c>
      <c r="K7" s="234" t="s">
        <v>317</v>
      </c>
      <c r="L7" s="247" t="s">
        <v>310</v>
      </c>
      <c r="M7" s="234" t="s">
        <v>325</v>
      </c>
      <c r="N7" s="234" t="s">
        <v>326</v>
      </c>
      <c r="O7" s="309" t="s">
        <v>327</v>
      </c>
      <c r="P7" s="225"/>
      <c r="Q7" s="225"/>
      <c r="R7" s="225"/>
      <c r="S7" s="225"/>
      <c r="T7" s="225"/>
      <c r="U7" s="225"/>
      <c r="V7" s="225"/>
      <c r="W7" s="225"/>
      <c r="X7" s="225"/>
      <c r="Y7" s="225"/>
      <c r="Z7" s="225"/>
      <c r="AA7" s="225"/>
      <c r="AB7" s="225"/>
      <c r="AC7" s="225"/>
      <c r="AD7" s="225"/>
      <c r="AE7" s="225"/>
      <c r="AF7" s="225"/>
      <c r="AG7" s="225"/>
      <c r="AH7" s="225"/>
      <c r="AI7" s="225"/>
      <c r="AJ7" s="225"/>
      <c r="AK7" s="225"/>
      <c r="AL7" s="225"/>
      <c r="AM7" s="225"/>
      <c r="AN7" s="225"/>
      <c r="AO7" s="225"/>
      <c r="AP7" s="225"/>
      <c r="AQ7" s="225"/>
      <c r="AR7" s="225"/>
      <c r="AS7" s="225"/>
      <c r="AT7" s="225"/>
      <c r="AU7" s="225"/>
      <c r="AV7" s="225"/>
      <c r="AW7" s="225"/>
      <c r="AX7" s="225"/>
      <c r="AY7" s="225"/>
      <c r="AZ7" s="225"/>
      <c r="BA7" s="225"/>
      <c r="BB7" s="225"/>
      <c r="BC7" s="225"/>
      <c r="BD7" s="225"/>
      <c r="BE7" s="225"/>
      <c r="BF7" s="225"/>
      <c r="BG7" s="225"/>
      <c r="BH7" s="225"/>
      <c r="BI7" s="225"/>
      <c r="BJ7" s="225"/>
      <c r="BK7" s="225"/>
      <c r="BL7" s="225"/>
      <c r="BM7" s="225"/>
      <c r="BN7" s="225"/>
      <c r="BO7" s="225"/>
      <c r="BP7" s="225"/>
      <c r="BQ7" s="225"/>
      <c r="BR7" s="225"/>
      <c r="BS7" s="225"/>
      <c r="BT7" s="225"/>
      <c r="BU7" s="225"/>
      <c r="BV7" s="225"/>
      <c r="BW7" s="225"/>
      <c r="BX7" s="225"/>
      <c r="BY7" s="225"/>
      <c r="BZ7" s="225"/>
      <c r="CA7" s="225"/>
      <c r="CB7" s="225"/>
      <c r="CC7" s="225"/>
      <c r="CD7" s="225"/>
      <c r="CE7" s="225"/>
      <c r="CF7" s="225"/>
      <c r="CG7" s="225"/>
      <c r="CH7" s="225"/>
      <c r="CI7" s="225"/>
      <c r="CJ7" s="225"/>
      <c r="CK7" s="225"/>
      <c r="CL7" s="225"/>
      <c r="CM7" s="225"/>
      <c r="CN7" s="225"/>
      <c r="CO7" s="225"/>
      <c r="CP7" s="225"/>
      <c r="CQ7" s="225"/>
      <c r="CR7" s="265"/>
    </row>
    <row r="8" spans="1:96" s="234" customFormat="1" ht="15" customHeight="1" x14ac:dyDescent="0.35">
      <c r="A8" s="172">
        <v>4</v>
      </c>
      <c r="B8" s="234" t="s">
        <v>321</v>
      </c>
      <c r="C8" s="234" t="s">
        <v>314</v>
      </c>
      <c r="D8" s="234" t="s">
        <v>328</v>
      </c>
      <c r="E8" s="234" t="s">
        <v>170</v>
      </c>
      <c r="F8" s="234" t="s">
        <v>329</v>
      </c>
      <c r="G8" s="234">
        <v>0</v>
      </c>
      <c r="H8" s="237">
        <v>5</v>
      </c>
      <c r="I8" s="237" t="s">
        <v>308</v>
      </c>
      <c r="J8" s="237">
        <v>2025</v>
      </c>
      <c r="K8" s="234" t="s">
        <v>330</v>
      </c>
      <c r="L8" s="247" t="s">
        <v>310</v>
      </c>
      <c r="M8" s="234" t="s">
        <v>331</v>
      </c>
      <c r="N8" s="234" t="s">
        <v>332</v>
      </c>
      <c r="O8" s="309" t="s">
        <v>333</v>
      </c>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c r="AW8" s="225"/>
      <c r="AX8" s="225"/>
      <c r="AY8" s="225"/>
      <c r="AZ8" s="225"/>
      <c r="BA8" s="225"/>
      <c r="BB8" s="225"/>
      <c r="BC8" s="225"/>
      <c r="BD8" s="225"/>
      <c r="BE8" s="225"/>
      <c r="BF8" s="225"/>
      <c r="BG8" s="225"/>
      <c r="BH8" s="225"/>
      <c r="BI8" s="225"/>
      <c r="BJ8" s="225"/>
      <c r="BK8" s="225"/>
      <c r="BL8" s="225"/>
      <c r="BM8" s="225"/>
      <c r="BN8" s="225"/>
      <c r="BO8" s="225"/>
      <c r="BP8" s="225"/>
      <c r="BQ8" s="225"/>
      <c r="BR8" s="225"/>
      <c r="BS8" s="225"/>
      <c r="BT8" s="225"/>
      <c r="BU8" s="225"/>
      <c r="BV8" s="225"/>
      <c r="BW8" s="225"/>
      <c r="BX8" s="225"/>
      <c r="BY8" s="225"/>
      <c r="BZ8" s="225"/>
      <c r="CA8" s="225"/>
      <c r="CB8" s="225"/>
      <c r="CC8" s="225"/>
      <c r="CD8" s="225"/>
      <c r="CE8" s="225"/>
      <c r="CF8" s="225"/>
      <c r="CG8" s="225"/>
      <c r="CH8" s="225"/>
      <c r="CI8" s="225"/>
      <c r="CJ8" s="225"/>
      <c r="CK8" s="225"/>
      <c r="CL8" s="225"/>
      <c r="CM8" s="225"/>
      <c r="CN8" s="225"/>
      <c r="CO8" s="225"/>
      <c r="CP8" s="225"/>
      <c r="CQ8" s="225"/>
      <c r="CR8" s="265"/>
    </row>
    <row r="9" spans="1:96" s="234" customFormat="1" ht="15" customHeight="1" x14ac:dyDescent="0.35">
      <c r="A9" s="172">
        <v>5</v>
      </c>
      <c r="B9" s="234" t="s">
        <v>321</v>
      </c>
      <c r="C9" s="234" t="s">
        <v>314</v>
      </c>
      <c r="D9" s="234" t="s">
        <v>334</v>
      </c>
      <c r="E9" s="234" t="s">
        <v>335</v>
      </c>
      <c r="F9" s="234" t="s">
        <v>329</v>
      </c>
      <c r="G9" s="234">
        <v>1</v>
      </c>
      <c r="H9" s="237">
        <v>8</v>
      </c>
      <c r="I9" s="237" t="s">
        <v>308</v>
      </c>
      <c r="J9" s="237">
        <v>2025</v>
      </c>
      <c r="K9" s="234" t="s">
        <v>336</v>
      </c>
      <c r="L9" s="247" t="s">
        <v>310</v>
      </c>
      <c r="M9" s="234" t="s">
        <v>337</v>
      </c>
      <c r="N9" s="234" t="s">
        <v>338</v>
      </c>
      <c r="O9" s="309" t="s">
        <v>339</v>
      </c>
      <c r="P9" s="225"/>
      <c r="Q9" s="225"/>
      <c r="R9" s="225"/>
      <c r="S9" s="225"/>
      <c r="T9" s="225"/>
      <c r="U9" s="225"/>
      <c r="V9" s="225"/>
      <c r="W9" s="225"/>
      <c r="X9" s="225"/>
      <c r="Y9" s="225"/>
      <c r="Z9" s="225"/>
      <c r="AA9" s="225"/>
      <c r="AB9" s="225"/>
      <c r="AC9" s="225"/>
      <c r="AD9" s="225"/>
      <c r="AE9" s="225"/>
      <c r="AF9" s="225"/>
      <c r="AG9" s="225"/>
      <c r="AH9" s="225"/>
      <c r="AI9" s="225"/>
      <c r="AJ9" s="225"/>
      <c r="AK9" s="225"/>
      <c r="AL9" s="225"/>
      <c r="AM9" s="225"/>
      <c r="AN9" s="225"/>
      <c r="AO9" s="225"/>
      <c r="AP9" s="225"/>
      <c r="AQ9" s="225"/>
      <c r="AR9" s="225"/>
      <c r="AS9" s="225"/>
      <c r="AT9" s="225"/>
      <c r="AU9" s="225"/>
      <c r="AV9" s="225"/>
      <c r="AW9" s="225"/>
      <c r="AX9" s="225"/>
      <c r="AY9" s="225"/>
      <c r="AZ9" s="225"/>
      <c r="BA9" s="225"/>
      <c r="BB9" s="225"/>
      <c r="BC9" s="225"/>
      <c r="BD9" s="225"/>
      <c r="BE9" s="225"/>
      <c r="BF9" s="225"/>
      <c r="BG9" s="225"/>
      <c r="BH9" s="225"/>
      <c r="BI9" s="225"/>
      <c r="BJ9" s="225"/>
      <c r="BK9" s="225"/>
      <c r="BL9" s="225"/>
      <c r="BM9" s="225"/>
      <c r="BN9" s="225"/>
      <c r="BO9" s="225"/>
      <c r="BP9" s="225"/>
      <c r="BQ9" s="225"/>
      <c r="BR9" s="225"/>
      <c r="BS9" s="225"/>
      <c r="BT9" s="225"/>
      <c r="BU9" s="225"/>
      <c r="BV9" s="225"/>
      <c r="BW9" s="225"/>
      <c r="BX9" s="225"/>
      <c r="BY9" s="225"/>
      <c r="BZ9" s="225"/>
      <c r="CA9" s="225"/>
      <c r="CB9" s="225"/>
      <c r="CC9" s="225"/>
      <c r="CD9" s="225"/>
      <c r="CE9" s="225"/>
      <c r="CF9" s="225"/>
      <c r="CG9" s="225"/>
      <c r="CH9" s="225"/>
      <c r="CI9" s="225"/>
      <c r="CJ9" s="225"/>
      <c r="CK9" s="225"/>
      <c r="CL9" s="225"/>
      <c r="CM9" s="225"/>
      <c r="CN9" s="225"/>
      <c r="CO9" s="225"/>
      <c r="CP9" s="225"/>
      <c r="CQ9" s="225"/>
      <c r="CR9" s="265"/>
    </row>
    <row r="10" spans="1:96" s="234" customFormat="1" ht="15" customHeight="1" x14ac:dyDescent="0.35">
      <c r="A10" s="238">
        <v>6</v>
      </c>
      <c r="B10" s="234" t="s">
        <v>321</v>
      </c>
      <c r="C10" s="234" t="s">
        <v>314</v>
      </c>
      <c r="D10" s="234" t="s">
        <v>340</v>
      </c>
      <c r="E10" s="234" t="s">
        <v>170</v>
      </c>
      <c r="G10" s="234">
        <v>0</v>
      </c>
      <c r="H10" s="237">
        <v>15</v>
      </c>
      <c r="I10" s="237" t="s">
        <v>308</v>
      </c>
      <c r="J10" s="237">
        <v>2025</v>
      </c>
      <c r="K10" s="234" t="s">
        <v>341</v>
      </c>
      <c r="L10" s="247" t="s">
        <v>310</v>
      </c>
      <c r="M10" s="232" t="s">
        <v>342</v>
      </c>
      <c r="N10" s="234" t="s">
        <v>343</v>
      </c>
      <c r="O10" s="309" t="s">
        <v>344</v>
      </c>
      <c r="P10" s="225"/>
      <c r="Q10" s="225"/>
      <c r="R10" s="225"/>
      <c r="S10" s="225"/>
      <c r="T10" s="225"/>
      <c r="U10" s="225"/>
      <c r="V10" s="225"/>
      <c r="W10" s="225"/>
      <c r="X10" s="225"/>
      <c r="Y10" s="225"/>
      <c r="Z10" s="225"/>
      <c r="AA10" s="225"/>
      <c r="AB10" s="225"/>
      <c r="AC10" s="225"/>
      <c r="AD10" s="225"/>
      <c r="AE10" s="225"/>
      <c r="AF10" s="225"/>
      <c r="AG10" s="225"/>
      <c r="AH10" s="225"/>
      <c r="AI10" s="225"/>
      <c r="AJ10" s="225"/>
      <c r="AK10" s="225"/>
      <c r="AL10" s="225"/>
      <c r="AM10" s="225"/>
      <c r="AN10" s="225"/>
      <c r="AO10" s="225"/>
      <c r="AP10" s="225"/>
      <c r="AQ10" s="225"/>
      <c r="AR10" s="225"/>
      <c r="AS10" s="225"/>
      <c r="AT10" s="225"/>
      <c r="AU10" s="225"/>
      <c r="AV10" s="225"/>
      <c r="AW10" s="225"/>
      <c r="AX10" s="225"/>
      <c r="AY10" s="225"/>
      <c r="AZ10" s="225"/>
      <c r="BA10" s="225"/>
      <c r="BB10" s="225"/>
      <c r="BC10" s="225"/>
      <c r="BD10" s="225"/>
      <c r="BE10" s="225"/>
      <c r="BF10" s="225"/>
      <c r="BG10" s="225"/>
      <c r="BH10" s="225"/>
      <c r="BI10" s="225"/>
      <c r="BJ10" s="225"/>
      <c r="BK10" s="225"/>
      <c r="BL10" s="225"/>
      <c r="BM10" s="225"/>
      <c r="BN10" s="225"/>
      <c r="BO10" s="225"/>
      <c r="BP10" s="225"/>
      <c r="BQ10" s="225"/>
      <c r="BR10" s="225"/>
      <c r="BS10" s="225"/>
      <c r="BT10" s="225"/>
      <c r="BU10" s="225"/>
      <c r="BV10" s="225"/>
      <c r="BW10" s="225"/>
      <c r="BX10" s="225"/>
      <c r="BY10" s="225"/>
      <c r="BZ10" s="225"/>
      <c r="CA10" s="225"/>
      <c r="CB10" s="225"/>
      <c r="CC10" s="225"/>
      <c r="CD10" s="225"/>
      <c r="CE10" s="225"/>
      <c r="CF10" s="225"/>
      <c r="CG10" s="225"/>
      <c r="CH10" s="225"/>
      <c r="CI10" s="225"/>
      <c r="CJ10" s="225"/>
      <c r="CK10" s="225"/>
      <c r="CL10" s="225"/>
      <c r="CM10" s="225"/>
      <c r="CN10" s="225"/>
      <c r="CO10" s="225"/>
      <c r="CP10" s="225"/>
      <c r="CQ10" s="225"/>
      <c r="CR10" s="265"/>
    </row>
    <row r="11" spans="1:96" s="234" customFormat="1" ht="15" customHeight="1" x14ac:dyDescent="0.35">
      <c r="A11" s="238">
        <v>7</v>
      </c>
      <c r="B11" s="234" t="s">
        <v>345</v>
      </c>
      <c r="C11" s="234" t="s">
        <v>305</v>
      </c>
      <c r="D11" s="234" t="s">
        <v>346</v>
      </c>
      <c r="E11" s="234" t="s">
        <v>347</v>
      </c>
      <c r="F11" s="234" t="s">
        <v>170</v>
      </c>
      <c r="G11" s="234" t="s">
        <v>170</v>
      </c>
      <c r="H11" s="237" t="s">
        <v>170</v>
      </c>
      <c r="I11" s="237" t="s">
        <v>308</v>
      </c>
      <c r="J11" s="237">
        <v>2023</v>
      </c>
      <c r="K11" s="234" t="s">
        <v>348</v>
      </c>
      <c r="L11" s="247" t="s">
        <v>310</v>
      </c>
      <c r="M11" s="234" t="s">
        <v>349</v>
      </c>
      <c r="N11" s="234" t="s">
        <v>319</v>
      </c>
      <c r="O11" s="309" t="s">
        <v>350</v>
      </c>
      <c r="P11" s="225"/>
      <c r="Q11" s="225"/>
      <c r="R11" s="225"/>
      <c r="S11" s="225"/>
      <c r="T11" s="225"/>
      <c r="U11" s="225"/>
      <c r="V11" s="225"/>
      <c r="W11" s="225"/>
      <c r="X11" s="225"/>
      <c r="Y11" s="225"/>
      <c r="Z11" s="225"/>
      <c r="AA11" s="225"/>
      <c r="AB11" s="225"/>
      <c r="AC11" s="225"/>
      <c r="AD11" s="225"/>
      <c r="AE11" s="225"/>
      <c r="AF11" s="225"/>
      <c r="AG11" s="225"/>
      <c r="AH11" s="225"/>
      <c r="AI11" s="225"/>
      <c r="AJ11" s="225"/>
      <c r="AK11" s="225"/>
      <c r="AL11" s="225"/>
      <c r="AM11" s="225"/>
      <c r="AN11" s="225"/>
      <c r="AO11" s="225"/>
      <c r="AP11" s="225"/>
      <c r="AQ11" s="225"/>
      <c r="AR11" s="225"/>
      <c r="AS11" s="225"/>
      <c r="AT11" s="225"/>
      <c r="AU11" s="225"/>
      <c r="AV11" s="225"/>
      <c r="AW11" s="225"/>
      <c r="AX11" s="225"/>
      <c r="AY11" s="225"/>
      <c r="AZ11" s="225"/>
      <c r="BA11" s="225"/>
      <c r="BB11" s="225"/>
      <c r="BC11" s="225"/>
      <c r="BD11" s="225"/>
      <c r="BE11" s="225"/>
      <c r="BF11" s="225"/>
      <c r="BG11" s="225"/>
      <c r="BH11" s="225"/>
      <c r="BI11" s="225"/>
      <c r="BJ11" s="225"/>
      <c r="BK11" s="225"/>
      <c r="BL11" s="225"/>
      <c r="BM11" s="225"/>
      <c r="BN11" s="225"/>
      <c r="BO11" s="225"/>
      <c r="BP11" s="225"/>
      <c r="BQ11" s="225"/>
      <c r="BR11" s="225"/>
      <c r="BS11" s="225"/>
      <c r="BT11" s="225"/>
      <c r="BU11" s="225"/>
      <c r="BV11" s="225"/>
      <c r="BW11" s="225"/>
      <c r="BX11" s="225"/>
      <c r="BY11" s="225"/>
      <c r="BZ11" s="225"/>
      <c r="CA11" s="225"/>
      <c r="CB11" s="225"/>
      <c r="CC11" s="225"/>
      <c r="CD11" s="225"/>
      <c r="CE11" s="225"/>
      <c r="CF11" s="225"/>
      <c r="CG11" s="225"/>
      <c r="CH11" s="225"/>
      <c r="CI11" s="225"/>
      <c r="CJ11" s="225"/>
      <c r="CK11" s="225"/>
      <c r="CL11" s="225"/>
      <c r="CM11" s="225"/>
      <c r="CN11" s="225"/>
      <c r="CO11" s="225"/>
      <c r="CP11" s="225"/>
      <c r="CQ11" s="225"/>
      <c r="CR11" s="265"/>
    </row>
    <row r="12" spans="1:96" s="234" customFormat="1" ht="15" customHeight="1" x14ac:dyDescent="0.35">
      <c r="A12" s="238">
        <v>8</v>
      </c>
      <c r="B12" s="234" t="s">
        <v>345</v>
      </c>
      <c r="C12" s="234" t="s">
        <v>305</v>
      </c>
      <c r="D12" s="232" t="s">
        <v>351</v>
      </c>
      <c r="E12" s="234" t="s">
        <v>352</v>
      </c>
      <c r="F12" s="234" t="s">
        <v>170</v>
      </c>
      <c r="G12" s="234" t="s">
        <v>170</v>
      </c>
      <c r="H12" s="237" t="s">
        <v>170</v>
      </c>
      <c r="I12" s="237" t="s">
        <v>308</v>
      </c>
      <c r="J12" s="237">
        <v>2023</v>
      </c>
      <c r="K12" s="234" t="s">
        <v>353</v>
      </c>
      <c r="L12" s="247" t="s">
        <v>310</v>
      </c>
      <c r="M12" s="244" t="s">
        <v>354</v>
      </c>
      <c r="N12" s="234" t="s">
        <v>355</v>
      </c>
      <c r="O12" s="309" t="s">
        <v>356</v>
      </c>
      <c r="P12" s="225"/>
      <c r="Q12" s="225"/>
      <c r="R12" s="225"/>
      <c r="S12" s="225"/>
      <c r="T12" s="225"/>
      <c r="U12" s="225"/>
      <c r="V12" s="225"/>
      <c r="W12" s="225"/>
      <c r="X12" s="225"/>
      <c r="Y12" s="225"/>
      <c r="Z12" s="225"/>
      <c r="AA12" s="225"/>
      <c r="AB12" s="225"/>
      <c r="AC12" s="225"/>
      <c r="AD12" s="225"/>
      <c r="AE12" s="225"/>
      <c r="AF12" s="225"/>
      <c r="AG12" s="225"/>
      <c r="AH12" s="225"/>
      <c r="AI12" s="225"/>
      <c r="AJ12" s="225"/>
      <c r="AK12" s="225"/>
      <c r="AL12" s="225"/>
      <c r="AM12" s="225"/>
      <c r="AN12" s="225"/>
      <c r="AO12" s="225"/>
      <c r="AP12" s="225"/>
      <c r="AQ12" s="225"/>
      <c r="AR12" s="225"/>
      <c r="AS12" s="225"/>
      <c r="AT12" s="225"/>
      <c r="AU12" s="225"/>
      <c r="AV12" s="225"/>
      <c r="AW12" s="225"/>
      <c r="AX12" s="225"/>
      <c r="AY12" s="225"/>
      <c r="AZ12" s="225"/>
      <c r="BA12" s="225"/>
      <c r="BB12" s="225"/>
      <c r="BC12" s="225"/>
      <c r="BD12" s="225"/>
      <c r="BE12" s="225"/>
      <c r="BF12" s="225"/>
      <c r="BG12" s="225"/>
      <c r="BH12" s="225"/>
      <c r="BI12" s="225"/>
      <c r="BJ12" s="225"/>
      <c r="BK12" s="225"/>
      <c r="BL12" s="225"/>
      <c r="BM12" s="225"/>
      <c r="BN12" s="225"/>
      <c r="BO12" s="225"/>
      <c r="BP12" s="225"/>
      <c r="BQ12" s="225"/>
      <c r="BR12" s="225"/>
      <c r="BS12" s="225"/>
      <c r="BT12" s="225"/>
      <c r="BU12" s="225"/>
      <c r="BV12" s="225"/>
      <c r="BW12" s="225"/>
      <c r="BX12" s="225"/>
      <c r="BY12" s="225"/>
      <c r="BZ12" s="225"/>
      <c r="CA12" s="225"/>
      <c r="CB12" s="225"/>
      <c r="CC12" s="225"/>
      <c r="CD12" s="225"/>
      <c r="CE12" s="225"/>
      <c r="CF12" s="225"/>
      <c r="CG12" s="225"/>
      <c r="CH12" s="225"/>
      <c r="CI12" s="225"/>
      <c r="CJ12" s="225"/>
      <c r="CK12" s="225"/>
      <c r="CL12" s="225"/>
      <c r="CM12" s="225"/>
      <c r="CN12" s="225"/>
      <c r="CO12" s="225"/>
      <c r="CP12" s="225"/>
      <c r="CQ12" s="225"/>
      <c r="CR12" s="265"/>
    </row>
    <row r="13" spans="1:96" s="234" customFormat="1" ht="15" customHeight="1" x14ac:dyDescent="0.35">
      <c r="A13" s="172">
        <v>9</v>
      </c>
      <c r="B13" s="234" t="s">
        <v>345</v>
      </c>
      <c r="C13" s="234" t="s">
        <v>305</v>
      </c>
      <c r="D13" s="234" t="s">
        <v>357</v>
      </c>
      <c r="E13" s="234" t="s">
        <v>358</v>
      </c>
      <c r="F13" s="234" t="s">
        <v>170</v>
      </c>
      <c r="G13" s="234" t="s">
        <v>170</v>
      </c>
      <c r="H13" s="237" t="s">
        <v>170</v>
      </c>
      <c r="I13" s="237" t="s">
        <v>308</v>
      </c>
      <c r="J13" s="237">
        <v>2024</v>
      </c>
      <c r="K13" s="234" t="s">
        <v>353</v>
      </c>
      <c r="L13" s="234" t="s">
        <v>310</v>
      </c>
      <c r="M13" s="234" t="s">
        <v>359</v>
      </c>
      <c r="N13" s="234" t="s">
        <v>332</v>
      </c>
      <c r="O13" s="309" t="s">
        <v>360</v>
      </c>
      <c r="P13" s="225"/>
      <c r="Q13" s="225"/>
      <c r="R13" s="225"/>
      <c r="S13" s="225"/>
      <c r="T13" s="225"/>
      <c r="U13" s="225"/>
      <c r="V13" s="225"/>
      <c r="W13" s="225"/>
      <c r="X13" s="225"/>
      <c r="Y13" s="225"/>
      <c r="Z13" s="225"/>
      <c r="AA13" s="225"/>
      <c r="AB13" s="225"/>
      <c r="AC13" s="225"/>
      <c r="AD13" s="225"/>
      <c r="AE13" s="225"/>
      <c r="AF13" s="225"/>
      <c r="AG13" s="225"/>
      <c r="AH13" s="225"/>
      <c r="AI13" s="225"/>
      <c r="AJ13" s="225"/>
      <c r="AK13" s="225"/>
      <c r="AL13" s="225"/>
      <c r="AM13" s="225"/>
      <c r="AN13" s="225"/>
      <c r="AO13" s="225"/>
      <c r="AP13" s="225"/>
      <c r="AQ13" s="225"/>
      <c r="AR13" s="225"/>
      <c r="AS13" s="225"/>
      <c r="AT13" s="225"/>
      <c r="AU13" s="225"/>
      <c r="AV13" s="225"/>
      <c r="AW13" s="225"/>
      <c r="AX13" s="225"/>
      <c r="AY13" s="225"/>
      <c r="AZ13" s="225"/>
      <c r="BA13" s="225"/>
      <c r="BB13" s="225"/>
      <c r="BC13" s="225"/>
      <c r="BD13" s="225"/>
      <c r="BE13" s="225"/>
      <c r="BF13" s="225"/>
      <c r="BG13" s="225"/>
      <c r="BH13" s="225"/>
      <c r="BI13" s="225"/>
      <c r="BJ13" s="225"/>
      <c r="BK13" s="225"/>
      <c r="BL13" s="225"/>
      <c r="BM13" s="225"/>
      <c r="BN13" s="225"/>
      <c r="BO13" s="225"/>
      <c r="BP13" s="225"/>
      <c r="BQ13" s="225"/>
      <c r="BR13" s="225"/>
      <c r="BS13" s="225"/>
      <c r="BT13" s="225"/>
      <c r="BU13" s="225"/>
      <c r="BV13" s="225"/>
      <c r="BW13" s="225"/>
      <c r="BX13" s="225"/>
      <c r="BY13" s="225"/>
      <c r="BZ13" s="225"/>
      <c r="CA13" s="225"/>
      <c r="CB13" s="225"/>
      <c r="CC13" s="225"/>
      <c r="CD13" s="225"/>
      <c r="CE13" s="225"/>
      <c r="CF13" s="225"/>
      <c r="CG13" s="225"/>
      <c r="CH13" s="225"/>
      <c r="CI13" s="225"/>
      <c r="CJ13" s="225"/>
      <c r="CK13" s="225"/>
      <c r="CL13" s="225"/>
      <c r="CM13" s="225"/>
      <c r="CN13" s="225"/>
      <c r="CO13" s="225"/>
      <c r="CP13" s="225"/>
      <c r="CQ13" s="225"/>
      <c r="CR13" s="265"/>
    </row>
    <row r="14" spans="1:96" s="234" customFormat="1" ht="15" customHeight="1" x14ac:dyDescent="0.35">
      <c r="A14" s="238">
        <v>10</v>
      </c>
      <c r="B14" s="234" t="s">
        <v>345</v>
      </c>
      <c r="C14" s="234" t="s">
        <v>314</v>
      </c>
      <c r="D14" s="234" t="s">
        <v>361</v>
      </c>
      <c r="E14" s="234" t="s">
        <v>170</v>
      </c>
      <c r="F14" s="234" t="s">
        <v>329</v>
      </c>
      <c r="G14" s="248">
        <v>13942722</v>
      </c>
      <c r="H14" s="239">
        <v>27885444</v>
      </c>
      <c r="I14" s="237" t="s">
        <v>324</v>
      </c>
      <c r="J14" s="237">
        <v>2026</v>
      </c>
      <c r="K14" s="234" t="s">
        <v>362</v>
      </c>
      <c r="L14" s="234" t="s">
        <v>310</v>
      </c>
      <c r="M14" s="234" t="s">
        <v>363</v>
      </c>
      <c r="N14" s="234" t="s">
        <v>364</v>
      </c>
      <c r="O14" s="309" t="s">
        <v>365</v>
      </c>
      <c r="P14" s="225"/>
      <c r="Q14" s="225"/>
      <c r="R14" s="225"/>
      <c r="S14" s="225"/>
      <c r="T14" s="225"/>
      <c r="U14" s="225"/>
      <c r="V14" s="225"/>
      <c r="W14" s="225"/>
      <c r="X14" s="225"/>
      <c r="Y14" s="225"/>
      <c r="Z14" s="225"/>
      <c r="AA14" s="225"/>
      <c r="AB14" s="225"/>
      <c r="AC14" s="225"/>
      <c r="AD14" s="225"/>
      <c r="AE14" s="225"/>
      <c r="AF14" s="225"/>
      <c r="AG14" s="225"/>
      <c r="AH14" s="225"/>
      <c r="AI14" s="225"/>
      <c r="AJ14" s="225"/>
      <c r="AK14" s="225"/>
      <c r="AL14" s="225"/>
      <c r="AM14" s="225"/>
      <c r="AN14" s="225"/>
      <c r="AO14" s="225"/>
      <c r="AP14" s="225"/>
      <c r="AQ14" s="225"/>
      <c r="AR14" s="225"/>
      <c r="AS14" s="225"/>
      <c r="AT14" s="225"/>
      <c r="AU14" s="225"/>
      <c r="AV14" s="225"/>
      <c r="AW14" s="225"/>
      <c r="AX14" s="225"/>
      <c r="AY14" s="225"/>
      <c r="AZ14" s="225"/>
      <c r="BA14" s="225"/>
      <c r="BB14" s="225"/>
      <c r="BC14" s="225"/>
      <c r="BD14" s="225"/>
      <c r="BE14" s="225"/>
      <c r="BF14" s="225"/>
      <c r="BG14" s="225"/>
      <c r="BH14" s="225"/>
      <c r="BI14" s="225"/>
      <c r="BJ14" s="225"/>
      <c r="BK14" s="225"/>
      <c r="BL14" s="225"/>
      <c r="BM14" s="225"/>
      <c r="BN14" s="225"/>
      <c r="BO14" s="225"/>
      <c r="BP14" s="225"/>
      <c r="BQ14" s="225"/>
      <c r="BR14" s="225"/>
      <c r="BS14" s="225"/>
      <c r="BT14" s="225"/>
      <c r="BU14" s="225"/>
      <c r="BV14" s="225"/>
      <c r="BW14" s="225"/>
      <c r="BX14" s="225"/>
      <c r="BY14" s="225"/>
      <c r="BZ14" s="225"/>
      <c r="CA14" s="225"/>
      <c r="CB14" s="225"/>
      <c r="CC14" s="225"/>
      <c r="CD14" s="225"/>
      <c r="CE14" s="225"/>
      <c r="CF14" s="225"/>
      <c r="CG14" s="225"/>
      <c r="CH14" s="225"/>
      <c r="CI14" s="225"/>
      <c r="CJ14" s="225"/>
      <c r="CK14" s="225"/>
      <c r="CL14" s="225"/>
      <c r="CM14" s="225"/>
      <c r="CN14" s="225"/>
      <c r="CO14" s="225"/>
      <c r="CP14" s="225"/>
      <c r="CQ14" s="225"/>
      <c r="CR14" s="265"/>
    </row>
    <row r="15" spans="1:96" s="234" customFormat="1" ht="15" customHeight="1" x14ac:dyDescent="0.35">
      <c r="A15" s="238">
        <v>11</v>
      </c>
      <c r="B15" s="234" t="s">
        <v>366</v>
      </c>
      <c r="C15" s="234" t="s">
        <v>305</v>
      </c>
      <c r="D15" s="234" t="s">
        <v>367</v>
      </c>
      <c r="E15" s="232" t="s">
        <v>368</v>
      </c>
      <c r="F15" s="234" t="s">
        <v>170</v>
      </c>
      <c r="G15" s="234" t="s">
        <v>170</v>
      </c>
      <c r="H15" s="237" t="s">
        <v>170</v>
      </c>
      <c r="I15" s="237" t="s">
        <v>308</v>
      </c>
      <c r="J15" s="237">
        <v>2024</v>
      </c>
      <c r="K15" s="234" t="s">
        <v>369</v>
      </c>
      <c r="L15" s="234" t="s">
        <v>310</v>
      </c>
      <c r="M15" s="232" t="s">
        <v>370</v>
      </c>
      <c r="N15" s="234" t="s">
        <v>319</v>
      </c>
      <c r="O15" s="309" t="s">
        <v>371</v>
      </c>
      <c r="P15" s="225"/>
      <c r="Q15" s="225"/>
      <c r="R15" s="225"/>
      <c r="S15" s="225"/>
      <c r="T15" s="225"/>
      <c r="U15" s="225"/>
      <c r="V15" s="225"/>
      <c r="W15" s="225"/>
      <c r="X15" s="225"/>
      <c r="Y15" s="225"/>
      <c r="Z15" s="225"/>
      <c r="AA15" s="225"/>
      <c r="AB15" s="225"/>
      <c r="AC15" s="225"/>
      <c r="AD15" s="225"/>
      <c r="AE15" s="225"/>
      <c r="AF15" s="225"/>
      <c r="AG15" s="225"/>
      <c r="AH15" s="225"/>
      <c r="AI15" s="225"/>
      <c r="AJ15" s="225"/>
      <c r="AK15" s="225"/>
      <c r="AL15" s="225"/>
      <c r="AM15" s="225"/>
      <c r="AN15" s="225"/>
      <c r="AO15" s="225"/>
      <c r="AP15" s="225"/>
      <c r="AQ15" s="225"/>
      <c r="AR15" s="225"/>
      <c r="AS15" s="225"/>
      <c r="AT15" s="225"/>
      <c r="AU15" s="225"/>
      <c r="AV15" s="225"/>
      <c r="AW15" s="225"/>
      <c r="AX15" s="225"/>
      <c r="AY15" s="225"/>
      <c r="AZ15" s="225"/>
      <c r="BA15" s="225"/>
      <c r="BB15" s="225"/>
      <c r="BC15" s="225"/>
      <c r="BD15" s="225"/>
      <c r="BE15" s="225"/>
      <c r="BF15" s="225"/>
      <c r="BG15" s="225"/>
      <c r="BH15" s="225"/>
      <c r="BI15" s="225"/>
      <c r="BJ15" s="225"/>
      <c r="BK15" s="225"/>
      <c r="BL15" s="225"/>
      <c r="BM15" s="225"/>
      <c r="BN15" s="225"/>
      <c r="BO15" s="225"/>
      <c r="BP15" s="225"/>
      <c r="BQ15" s="225"/>
      <c r="BR15" s="225"/>
      <c r="BS15" s="225"/>
      <c r="BT15" s="225"/>
      <c r="BU15" s="225"/>
      <c r="BV15" s="225"/>
      <c r="BW15" s="225"/>
      <c r="BX15" s="225"/>
      <c r="BY15" s="225"/>
      <c r="BZ15" s="225"/>
      <c r="CA15" s="225"/>
      <c r="CB15" s="225"/>
      <c r="CC15" s="225"/>
      <c r="CD15" s="225"/>
      <c r="CE15" s="225"/>
      <c r="CF15" s="225"/>
      <c r="CG15" s="225"/>
      <c r="CH15" s="225"/>
      <c r="CI15" s="225"/>
      <c r="CJ15" s="225"/>
      <c r="CK15" s="225"/>
      <c r="CL15" s="225"/>
      <c r="CM15" s="225"/>
      <c r="CN15" s="225"/>
      <c r="CO15" s="225"/>
      <c r="CP15" s="225"/>
      <c r="CQ15" s="225"/>
      <c r="CR15" s="265"/>
    </row>
    <row r="16" spans="1:96" s="234" customFormat="1" ht="15" customHeight="1" x14ac:dyDescent="0.35">
      <c r="A16" s="238">
        <v>12</v>
      </c>
      <c r="B16" s="234" t="s">
        <v>366</v>
      </c>
      <c r="C16" s="234" t="s">
        <v>314</v>
      </c>
      <c r="D16" s="232" t="s">
        <v>372</v>
      </c>
      <c r="E16" s="234" t="s">
        <v>170</v>
      </c>
      <c r="F16" s="234" t="s">
        <v>373</v>
      </c>
      <c r="G16" s="234" t="s">
        <v>374</v>
      </c>
      <c r="H16" s="237">
        <v>100</v>
      </c>
      <c r="I16" s="237" t="s">
        <v>308</v>
      </c>
      <c r="J16" s="237">
        <v>2022</v>
      </c>
      <c r="K16" s="234" t="s">
        <v>375</v>
      </c>
      <c r="L16" s="234" t="s">
        <v>310</v>
      </c>
      <c r="M16" s="234" t="s">
        <v>376</v>
      </c>
      <c r="N16" s="234" t="s">
        <v>377</v>
      </c>
      <c r="O16" s="309" t="s">
        <v>378</v>
      </c>
      <c r="P16" s="225"/>
      <c r="Q16" s="225"/>
      <c r="R16" s="225"/>
      <c r="S16" s="225"/>
      <c r="T16" s="225"/>
      <c r="U16" s="225"/>
      <c r="V16" s="225"/>
      <c r="W16" s="225"/>
      <c r="X16" s="225"/>
      <c r="Y16" s="225"/>
      <c r="Z16" s="225"/>
      <c r="AA16" s="225"/>
      <c r="AB16" s="225"/>
      <c r="AC16" s="225"/>
      <c r="AD16" s="225"/>
      <c r="AE16" s="225"/>
      <c r="AF16" s="225"/>
      <c r="AG16" s="225"/>
      <c r="AH16" s="225"/>
      <c r="AI16" s="225"/>
      <c r="AJ16" s="225"/>
      <c r="AK16" s="225"/>
      <c r="AL16" s="225"/>
      <c r="AM16" s="225"/>
      <c r="AN16" s="225"/>
      <c r="AO16" s="225"/>
      <c r="AP16" s="225"/>
      <c r="AQ16" s="225"/>
      <c r="AR16" s="225"/>
      <c r="AS16" s="225"/>
      <c r="AT16" s="225"/>
      <c r="AU16" s="225"/>
      <c r="AV16" s="225"/>
      <c r="AW16" s="225"/>
      <c r="AX16" s="225"/>
      <c r="AY16" s="225"/>
      <c r="AZ16" s="225"/>
      <c r="BA16" s="225"/>
      <c r="BB16" s="225"/>
      <c r="BC16" s="225"/>
      <c r="BD16" s="225"/>
      <c r="BE16" s="225"/>
      <c r="BF16" s="225"/>
      <c r="BG16" s="225"/>
      <c r="BH16" s="225"/>
      <c r="BI16" s="225"/>
      <c r="BJ16" s="225"/>
      <c r="BK16" s="225"/>
      <c r="BL16" s="225"/>
      <c r="BM16" s="225"/>
      <c r="BN16" s="225"/>
      <c r="BO16" s="225"/>
      <c r="BP16" s="225"/>
      <c r="BQ16" s="225"/>
      <c r="BR16" s="225"/>
      <c r="BS16" s="225"/>
      <c r="BT16" s="225"/>
      <c r="BU16" s="225"/>
      <c r="BV16" s="225"/>
      <c r="BW16" s="225"/>
      <c r="BX16" s="225"/>
      <c r="BY16" s="225"/>
      <c r="BZ16" s="225"/>
      <c r="CA16" s="225"/>
      <c r="CB16" s="225"/>
      <c r="CC16" s="225"/>
      <c r="CD16" s="225"/>
      <c r="CE16" s="225"/>
      <c r="CF16" s="225"/>
      <c r="CG16" s="225"/>
      <c r="CH16" s="225"/>
      <c r="CI16" s="225"/>
      <c r="CJ16" s="225"/>
      <c r="CK16" s="225"/>
      <c r="CL16" s="225"/>
      <c r="CM16" s="225"/>
      <c r="CN16" s="225"/>
      <c r="CO16" s="225"/>
      <c r="CP16" s="225"/>
      <c r="CQ16" s="225"/>
      <c r="CR16" s="265"/>
    </row>
    <row r="17" spans="1:96" s="234" customFormat="1" ht="15" customHeight="1" x14ac:dyDescent="0.35">
      <c r="A17" s="238">
        <v>245</v>
      </c>
      <c r="B17" s="234" t="s">
        <v>366</v>
      </c>
      <c r="C17" s="234" t="s">
        <v>314</v>
      </c>
      <c r="D17" s="234" t="s">
        <v>379</v>
      </c>
      <c r="E17" s="234" t="s">
        <v>170</v>
      </c>
      <c r="F17" s="234" t="s">
        <v>380</v>
      </c>
      <c r="G17" s="234">
        <v>0</v>
      </c>
      <c r="H17" s="237">
        <v>125</v>
      </c>
      <c r="I17" s="237" t="s">
        <v>308</v>
      </c>
      <c r="J17" s="237" t="s">
        <v>335</v>
      </c>
      <c r="K17" s="234" t="s">
        <v>375</v>
      </c>
      <c r="L17" s="234" t="s">
        <v>310</v>
      </c>
      <c r="M17" s="234" t="s">
        <v>381</v>
      </c>
      <c r="N17" s="234" t="s">
        <v>170</v>
      </c>
      <c r="O17" s="309" t="s">
        <v>382</v>
      </c>
      <c r="P17" s="225"/>
      <c r="Q17" s="225"/>
      <c r="R17" s="225"/>
      <c r="S17" s="225"/>
      <c r="T17" s="225"/>
      <c r="U17" s="225"/>
      <c r="V17" s="225"/>
      <c r="W17" s="225"/>
      <c r="X17" s="225"/>
      <c r="Y17" s="225"/>
      <c r="Z17" s="225"/>
      <c r="AA17" s="225"/>
      <c r="AB17" s="225"/>
      <c r="AC17" s="225"/>
      <c r="AD17" s="225"/>
      <c r="AE17" s="225"/>
      <c r="AF17" s="225"/>
      <c r="AG17" s="225"/>
      <c r="AH17" s="225"/>
      <c r="AI17" s="225"/>
      <c r="AJ17" s="225"/>
      <c r="AK17" s="225"/>
      <c r="AL17" s="225"/>
      <c r="AM17" s="225"/>
      <c r="AN17" s="225"/>
      <c r="AO17" s="225"/>
      <c r="AP17" s="225"/>
      <c r="AQ17" s="225"/>
      <c r="AR17" s="225"/>
      <c r="AS17" s="225"/>
      <c r="AT17" s="225"/>
      <c r="AU17" s="225"/>
      <c r="AV17" s="225"/>
      <c r="AW17" s="225"/>
      <c r="AX17" s="225"/>
      <c r="AY17" s="225"/>
      <c r="AZ17" s="225"/>
      <c r="BA17" s="225"/>
      <c r="BB17" s="225"/>
      <c r="BC17" s="225"/>
      <c r="BD17" s="225"/>
      <c r="BE17" s="225"/>
      <c r="BF17" s="225"/>
      <c r="BG17" s="225"/>
      <c r="BH17" s="225"/>
      <c r="BI17" s="225"/>
      <c r="BJ17" s="225"/>
      <c r="BK17" s="225"/>
      <c r="BL17" s="225"/>
      <c r="BM17" s="225"/>
      <c r="BN17" s="225"/>
      <c r="BO17" s="225"/>
      <c r="BP17" s="225"/>
      <c r="BQ17" s="225"/>
      <c r="BR17" s="225"/>
      <c r="BS17" s="225"/>
      <c r="BT17" s="225"/>
      <c r="BU17" s="225"/>
      <c r="BV17" s="225"/>
      <c r="BW17" s="225"/>
      <c r="BX17" s="225"/>
      <c r="BY17" s="225"/>
      <c r="BZ17" s="225"/>
      <c r="CA17" s="225"/>
      <c r="CB17" s="225"/>
      <c r="CC17" s="225"/>
      <c r="CD17" s="225"/>
      <c r="CE17" s="225"/>
      <c r="CF17" s="225"/>
      <c r="CG17" s="225"/>
      <c r="CH17" s="225"/>
      <c r="CI17" s="225"/>
      <c r="CJ17" s="225"/>
      <c r="CK17" s="225"/>
      <c r="CL17" s="225"/>
      <c r="CM17" s="225"/>
      <c r="CN17" s="225"/>
      <c r="CO17" s="225"/>
      <c r="CP17" s="225"/>
      <c r="CQ17" s="225"/>
      <c r="CR17" s="265"/>
    </row>
    <row r="18" spans="1:96" s="234" customFormat="1" ht="15" customHeight="1" x14ac:dyDescent="0.35">
      <c r="A18" s="172">
        <v>13</v>
      </c>
      <c r="B18" s="234" t="s">
        <v>383</v>
      </c>
      <c r="C18" s="234" t="s">
        <v>305</v>
      </c>
      <c r="D18" s="234" t="s">
        <v>384</v>
      </c>
      <c r="E18" s="234" t="s">
        <v>385</v>
      </c>
      <c r="F18" s="234" t="s">
        <v>170</v>
      </c>
      <c r="G18" s="234" t="s">
        <v>170</v>
      </c>
      <c r="H18" s="237" t="s">
        <v>170</v>
      </c>
      <c r="I18" s="237" t="s">
        <v>308</v>
      </c>
      <c r="J18" s="237">
        <v>2023</v>
      </c>
      <c r="K18" s="234" t="s">
        <v>386</v>
      </c>
      <c r="L18" s="247" t="s">
        <v>310</v>
      </c>
      <c r="M18" s="234" t="s">
        <v>387</v>
      </c>
      <c r="N18" s="234" t="s">
        <v>388</v>
      </c>
      <c r="O18" s="309" t="s">
        <v>389</v>
      </c>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c r="AS18" s="225"/>
      <c r="AT18" s="225"/>
      <c r="AU18" s="225"/>
      <c r="AV18" s="225"/>
      <c r="AW18" s="225"/>
      <c r="AX18" s="225"/>
      <c r="AY18" s="225"/>
      <c r="AZ18" s="225"/>
      <c r="BA18" s="225"/>
      <c r="BB18" s="225"/>
      <c r="BC18" s="225"/>
      <c r="BD18" s="225"/>
      <c r="BE18" s="225"/>
      <c r="BF18" s="225"/>
      <c r="BG18" s="225"/>
      <c r="BH18" s="225"/>
      <c r="BI18" s="225"/>
      <c r="BJ18" s="225"/>
      <c r="BK18" s="225"/>
      <c r="BL18" s="225"/>
      <c r="BM18" s="225"/>
      <c r="BN18" s="225"/>
      <c r="BO18" s="225"/>
      <c r="BP18" s="225"/>
      <c r="BQ18" s="225"/>
      <c r="BR18" s="225"/>
      <c r="BS18" s="225"/>
      <c r="BT18" s="225"/>
      <c r="BU18" s="225"/>
      <c r="BV18" s="225"/>
      <c r="BW18" s="225"/>
      <c r="BX18" s="225"/>
      <c r="BY18" s="225"/>
      <c r="BZ18" s="225"/>
      <c r="CA18" s="225"/>
      <c r="CB18" s="225"/>
      <c r="CC18" s="225"/>
      <c r="CD18" s="225"/>
      <c r="CE18" s="225"/>
      <c r="CF18" s="225"/>
      <c r="CG18" s="225"/>
      <c r="CH18" s="225"/>
      <c r="CI18" s="225"/>
      <c r="CJ18" s="225"/>
      <c r="CK18" s="225"/>
      <c r="CL18" s="225"/>
      <c r="CM18" s="225"/>
      <c r="CN18" s="225"/>
      <c r="CO18" s="225"/>
      <c r="CP18" s="225"/>
      <c r="CQ18" s="225"/>
      <c r="CR18" s="265"/>
    </row>
    <row r="19" spans="1:96" s="234" customFormat="1" ht="15" customHeight="1" x14ac:dyDescent="0.35">
      <c r="A19" s="172">
        <v>14</v>
      </c>
      <c r="B19" s="234" t="s">
        <v>383</v>
      </c>
      <c r="C19" s="234" t="s">
        <v>314</v>
      </c>
      <c r="D19" s="234" t="s">
        <v>390</v>
      </c>
      <c r="E19" s="234" t="s">
        <v>170</v>
      </c>
      <c r="F19" s="234" t="s">
        <v>391</v>
      </c>
      <c r="G19" s="234">
        <v>370</v>
      </c>
      <c r="H19" s="239">
        <v>1100</v>
      </c>
      <c r="I19" s="237" t="s">
        <v>308</v>
      </c>
      <c r="J19" s="237">
        <v>2023</v>
      </c>
      <c r="K19" s="234" t="s">
        <v>386</v>
      </c>
      <c r="L19" s="247" t="s">
        <v>310</v>
      </c>
      <c r="M19" s="234" t="s">
        <v>392</v>
      </c>
      <c r="N19" s="234" t="s">
        <v>393</v>
      </c>
      <c r="O19" s="309" t="s">
        <v>394</v>
      </c>
      <c r="P19" s="225"/>
      <c r="Q19" s="225"/>
      <c r="R19" s="225"/>
      <c r="S19" s="225"/>
      <c r="T19" s="225"/>
      <c r="U19" s="225"/>
      <c r="V19" s="225"/>
      <c r="W19" s="225"/>
      <c r="X19" s="225"/>
      <c r="Y19" s="225"/>
      <c r="Z19" s="225"/>
      <c r="AA19" s="225"/>
      <c r="AB19" s="225"/>
      <c r="AC19" s="225"/>
      <c r="AD19" s="225"/>
      <c r="AE19" s="225"/>
      <c r="AF19" s="225"/>
      <c r="AG19" s="225"/>
      <c r="AH19" s="225"/>
      <c r="AI19" s="225"/>
      <c r="AJ19" s="225"/>
      <c r="AK19" s="225"/>
      <c r="AL19" s="225"/>
      <c r="AM19" s="225"/>
      <c r="AN19" s="225"/>
      <c r="AO19" s="225"/>
      <c r="AP19" s="225"/>
      <c r="AQ19" s="225"/>
      <c r="AR19" s="225"/>
      <c r="AS19" s="225"/>
      <c r="AT19" s="225"/>
      <c r="AU19" s="225"/>
      <c r="AV19" s="225"/>
      <c r="AW19" s="225"/>
      <c r="AX19" s="225"/>
      <c r="AY19" s="225"/>
      <c r="AZ19" s="225"/>
      <c r="BA19" s="225"/>
      <c r="BB19" s="225"/>
      <c r="BC19" s="225"/>
      <c r="BD19" s="225"/>
      <c r="BE19" s="225"/>
      <c r="BF19" s="225"/>
      <c r="BG19" s="225"/>
      <c r="BH19" s="225"/>
      <c r="BI19" s="225"/>
      <c r="BJ19" s="225"/>
      <c r="BK19" s="225"/>
      <c r="BL19" s="225"/>
      <c r="BM19" s="225"/>
      <c r="BN19" s="225"/>
      <c r="BO19" s="225"/>
      <c r="BP19" s="225"/>
      <c r="BQ19" s="225"/>
      <c r="BR19" s="225"/>
      <c r="BS19" s="225"/>
      <c r="BT19" s="225"/>
      <c r="BU19" s="225"/>
      <c r="BV19" s="225"/>
      <c r="BW19" s="225"/>
      <c r="BX19" s="225"/>
      <c r="BY19" s="225"/>
      <c r="BZ19" s="225"/>
      <c r="CA19" s="225"/>
      <c r="CB19" s="225"/>
      <c r="CC19" s="225"/>
      <c r="CD19" s="225"/>
      <c r="CE19" s="225"/>
      <c r="CF19" s="225"/>
      <c r="CG19" s="225"/>
      <c r="CH19" s="225"/>
      <c r="CI19" s="225"/>
      <c r="CJ19" s="225"/>
      <c r="CK19" s="225"/>
      <c r="CL19" s="225"/>
      <c r="CM19" s="225"/>
      <c r="CN19" s="225"/>
      <c r="CO19" s="225"/>
      <c r="CP19" s="225"/>
      <c r="CQ19" s="225"/>
      <c r="CR19" s="265"/>
    </row>
    <row r="20" spans="1:96" s="234" customFormat="1" ht="15" customHeight="1" x14ac:dyDescent="0.35">
      <c r="A20" s="284">
        <v>246</v>
      </c>
      <c r="B20" s="285" t="s">
        <v>395</v>
      </c>
      <c r="C20" s="285" t="s">
        <v>305</v>
      </c>
      <c r="D20" s="285" t="s">
        <v>396</v>
      </c>
      <c r="E20" s="286" t="s">
        <v>397</v>
      </c>
      <c r="F20" s="285" t="s">
        <v>170</v>
      </c>
      <c r="G20" s="285"/>
      <c r="H20" s="287"/>
      <c r="I20" s="287" t="s">
        <v>398</v>
      </c>
      <c r="J20" s="287">
        <v>2026</v>
      </c>
      <c r="K20" s="285" t="s">
        <v>399</v>
      </c>
      <c r="L20" s="247" t="s">
        <v>310</v>
      </c>
      <c r="M20" s="285" t="s">
        <v>400</v>
      </c>
      <c r="N20" s="285" t="s">
        <v>401</v>
      </c>
      <c r="O20" s="310" t="s">
        <v>402</v>
      </c>
      <c r="P20" s="225"/>
      <c r="Q20" s="225"/>
      <c r="R20" s="225"/>
      <c r="S20" s="225"/>
      <c r="T20" s="225"/>
      <c r="U20" s="225"/>
      <c r="V20" s="225"/>
      <c r="W20" s="225"/>
      <c r="X20" s="225"/>
      <c r="Y20" s="225"/>
      <c r="Z20" s="225"/>
      <c r="AA20" s="225"/>
      <c r="AB20" s="225"/>
      <c r="AC20" s="225"/>
      <c r="AD20" s="225"/>
      <c r="AE20" s="225"/>
      <c r="AF20" s="225"/>
      <c r="AG20" s="225"/>
      <c r="AH20" s="225"/>
      <c r="AI20" s="225"/>
      <c r="AJ20" s="225"/>
      <c r="AK20" s="225"/>
      <c r="AL20" s="225"/>
      <c r="AM20" s="225"/>
      <c r="AN20" s="225"/>
      <c r="AO20" s="225"/>
      <c r="AP20" s="225"/>
      <c r="AQ20" s="225"/>
      <c r="AR20" s="225"/>
      <c r="AS20" s="225"/>
      <c r="AT20" s="225"/>
      <c r="AU20" s="225"/>
      <c r="AV20" s="225"/>
      <c r="AW20" s="225"/>
      <c r="AX20" s="225"/>
      <c r="AY20" s="225"/>
      <c r="AZ20" s="225"/>
      <c r="BA20" s="225"/>
      <c r="BB20" s="225"/>
      <c r="BC20" s="225"/>
      <c r="BD20" s="225"/>
      <c r="BE20" s="225"/>
      <c r="BF20" s="225"/>
      <c r="BG20" s="225"/>
      <c r="BH20" s="225"/>
      <c r="BI20" s="225"/>
      <c r="BJ20" s="225"/>
      <c r="BK20" s="225"/>
      <c r="BL20" s="225"/>
      <c r="BM20" s="225"/>
      <c r="BN20" s="225"/>
      <c r="BO20" s="225"/>
      <c r="BP20" s="225"/>
      <c r="BQ20" s="225"/>
      <c r="BR20" s="225"/>
      <c r="BS20" s="225"/>
      <c r="BT20" s="225"/>
      <c r="BU20" s="225"/>
      <c r="BV20" s="225"/>
      <c r="BW20" s="225"/>
      <c r="BX20" s="225"/>
      <c r="BY20" s="225"/>
      <c r="BZ20" s="225"/>
      <c r="CA20" s="225"/>
      <c r="CB20" s="225"/>
      <c r="CC20" s="225"/>
      <c r="CD20" s="225"/>
      <c r="CE20" s="225"/>
      <c r="CF20" s="225"/>
      <c r="CG20" s="225"/>
      <c r="CH20" s="225"/>
      <c r="CI20" s="225"/>
      <c r="CJ20" s="225"/>
      <c r="CK20" s="225"/>
      <c r="CL20" s="225"/>
      <c r="CM20" s="225"/>
      <c r="CN20" s="225"/>
      <c r="CO20" s="225"/>
      <c r="CP20" s="225"/>
      <c r="CQ20" s="225"/>
      <c r="CR20" s="265"/>
    </row>
    <row r="21" spans="1:96" s="234" customFormat="1" ht="15" customHeight="1" x14ac:dyDescent="0.35">
      <c r="A21" s="172">
        <v>15</v>
      </c>
      <c r="B21" s="234" t="s">
        <v>403</v>
      </c>
      <c r="C21" s="234" t="s">
        <v>305</v>
      </c>
      <c r="D21" s="234" t="s">
        <v>404</v>
      </c>
      <c r="E21" s="234" t="s">
        <v>404</v>
      </c>
      <c r="F21" s="234" t="s">
        <v>170</v>
      </c>
      <c r="G21" s="234" t="s">
        <v>170</v>
      </c>
      <c r="H21" s="237" t="s">
        <v>170</v>
      </c>
      <c r="I21" s="237" t="s">
        <v>308</v>
      </c>
      <c r="J21" s="237">
        <v>2022</v>
      </c>
      <c r="K21" s="234" t="s">
        <v>310</v>
      </c>
      <c r="L21" s="234" t="s">
        <v>310</v>
      </c>
      <c r="M21" s="232" t="s">
        <v>405</v>
      </c>
      <c r="N21" s="234" t="s">
        <v>406</v>
      </c>
      <c r="O21" s="290" t="s">
        <v>407</v>
      </c>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c r="AW21" s="225"/>
      <c r="AX21" s="225"/>
      <c r="AY21" s="225"/>
      <c r="AZ21" s="225"/>
      <c r="BA21" s="225"/>
      <c r="BB21" s="225"/>
      <c r="BC21" s="225"/>
      <c r="BD21" s="225"/>
      <c r="BE21" s="225"/>
      <c r="BF21" s="225"/>
      <c r="BG21" s="225"/>
      <c r="BH21" s="225"/>
      <c r="BI21" s="225"/>
      <c r="BJ21" s="225"/>
      <c r="BK21" s="225"/>
      <c r="BL21" s="225"/>
      <c r="BM21" s="225"/>
      <c r="BN21" s="225"/>
      <c r="BO21" s="225"/>
      <c r="BP21" s="225"/>
      <c r="BQ21" s="225"/>
      <c r="BR21" s="225"/>
      <c r="BS21" s="225"/>
      <c r="BT21" s="225"/>
      <c r="BU21" s="225"/>
      <c r="BV21" s="225"/>
      <c r="BW21" s="225"/>
      <c r="BX21" s="225"/>
      <c r="BY21" s="225"/>
      <c r="BZ21" s="225"/>
      <c r="CA21" s="225"/>
      <c r="CB21" s="225"/>
      <c r="CC21" s="225"/>
      <c r="CD21" s="225"/>
      <c r="CE21" s="225"/>
      <c r="CF21" s="225"/>
      <c r="CG21" s="225"/>
      <c r="CH21" s="225"/>
      <c r="CI21" s="225"/>
      <c r="CJ21" s="225"/>
      <c r="CK21" s="225"/>
      <c r="CL21" s="225"/>
      <c r="CM21" s="225"/>
      <c r="CN21" s="225"/>
      <c r="CO21" s="225"/>
      <c r="CP21" s="225"/>
      <c r="CQ21" s="225"/>
      <c r="CR21" s="265"/>
    </row>
    <row r="22" spans="1:96" s="234" customFormat="1" ht="15" customHeight="1" x14ac:dyDescent="0.35">
      <c r="A22" s="238">
        <v>16</v>
      </c>
      <c r="B22" s="234" t="s">
        <v>403</v>
      </c>
      <c r="C22" s="234" t="s">
        <v>305</v>
      </c>
      <c r="D22" s="234" t="s">
        <v>408</v>
      </c>
      <c r="E22" s="234" t="s">
        <v>409</v>
      </c>
      <c r="F22" s="234" t="s">
        <v>170</v>
      </c>
      <c r="G22" s="234" t="s">
        <v>170</v>
      </c>
      <c r="H22" s="237" t="s">
        <v>170</v>
      </c>
      <c r="I22" s="237" t="s">
        <v>308</v>
      </c>
      <c r="J22" s="237">
        <v>2022</v>
      </c>
      <c r="K22" s="234" t="s">
        <v>353</v>
      </c>
      <c r="L22" s="234" t="s">
        <v>310</v>
      </c>
      <c r="M22" s="234" t="s">
        <v>410</v>
      </c>
      <c r="N22" s="234" t="s">
        <v>332</v>
      </c>
      <c r="O22" s="309" t="s">
        <v>411</v>
      </c>
      <c r="P22" s="225"/>
      <c r="Q22" s="225"/>
      <c r="R22" s="225"/>
      <c r="S22" s="225"/>
      <c r="T22" s="225"/>
      <c r="U22" s="225"/>
      <c r="V22" s="225"/>
      <c r="W22" s="225"/>
      <c r="X22" s="225"/>
      <c r="Y22" s="225"/>
      <c r="Z22" s="225"/>
      <c r="AA22" s="225"/>
      <c r="AB22" s="225"/>
      <c r="AC22" s="225"/>
      <c r="AD22" s="225"/>
      <c r="AE22" s="225"/>
      <c r="AF22" s="225"/>
      <c r="AG22" s="225"/>
      <c r="AH22" s="225"/>
      <c r="AI22" s="225"/>
      <c r="AJ22" s="225"/>
      <c r="AK22" s="225"/>
      <c r="AL22" s="225"/>
      <c r="AM22" s="225"/>
      <c r="AN22" s="225"/>
      <c r="AO22" s="225"/>
      <c r="AP22" s="225"/>
      <c r="AQ22" s="225"/>
      <c r="AR22" s="225"/>
      <c r="AS22" s="225"/>
      <c r="AT22" s="225"/>
      <c r="AU22" s="225"/>
      <c r="AV22" s="225"/>
      <c r="AW22" s="225"/>
      <c r="AX22" s="225"/>
      <c r="AY22" s="225"/>
      <c r="AZ22" s="225"/>
      <c r="BA22" s="225"/>
      <c r="BB22" s="225"/>
      <c r="BC22" s="225"/>
      <c r="BD22" s="225"/>
      <c r="BE22" s="225"/>
      <c r="BF22" s="225"/>
      <c r="BG22" s="225"/>
      <c r="BH22" s="225"/>
      <c r="BI22" s="225"/>
      <c r="BJ22" s="225"/>
      <c r="BK22" s="225"/>
      <c r="BL22" s="225"/>
      <c r="BM22" s="225"/>
      <c r="BN22" s="225"/>
      <c r="BO22" s="225"/>
      <c r="BP22" s="225"/>
      <c r="BQ22" s="225"/>
      <c r="BR22" s="225"/>
      <c r="BS22" s="225"/>
      <c r="BT22" s="225"/>
      <c r="BU22" s="225"/>
      <c r="BV22" s="225"/>
      <c r="BW22" s="225"/>
      <c r="BX22" s="225"/>
      <c r="BY22" s="225"/>
      <c r="BZ22" s="225"/>
      <c r="CA22" s="225"/>
      <c r="CB22" s="225"/>
      <c r="CC22" s="225"/>
      <c r="CD22" s="225"/>
      <c r="CE22" s="225"/>
      <c r="CF22" s="225"/>
      <c r="CG22" s="225"/>
      <c r="CH22" s="225"/>
      <c r="CI22" s="225"/>
      <c r="CJ22" s="225"/>
      <c r="CK22" s="225"/>
      <c r="CL22" s="225"/>
      <c r="CM22" s="225"/>
      <c r="CN22" s="225"/>
      <c r="CO22" s="225"/>
      <c r="CP22" s="225"/>
      <c r="CQ22" s="225"/>
      <c r="CR22" s="265"/>
    </row>
    <row r="23" spans="1:96" s="234" customFormat="1" ht="15" customHeight="1" x14ac:dyDescent="0.35">
      <c r="A23" s="238">
        <v>17</v>
      </c>
      <c r="B23" s="234" t="s">
        <v>403</v>
      </c>
      <c r="C23" s="234" t="s">
        <v>305</v>
      </c>
      <c r="D23" s="234" t="s">
        <v>412</v>
      </c>
      <c r="E23" s="234" t="s">
        <v>413</v>
      </c>
      <c r="F23" s="234" t="s">
        <v>170</v>
      </c>
      <c r="G23" s="234" t="s">
        <v>170</v>
      </c>
      <c r="H23" s="237" t="s">
        <v>170</v>
      </c>
      <c r="I23" s="237" t="s">
        <v>324</v>
      </c>
      <c r="J23" s="237">
        <v>2026</v>
      </c>
      <c r="K23" s="234" t="s">
        <v>310</v>
      </c>
      <c r="L23" s="234" t="s">
        <v>310</v>
      </c>
      <c r="M23" s="232" t="s">
        <v>414</v>
      </c>
      <c r="N23" s="234" t="s">
        <v>415</v>
      </c>
      <c r="O23" s="290" t="s">
        <v>416</v>
      </c>
      <c r="P23" s="225"/>
      <c r="Q23" s="225"/>
      <c r="R23" s="225"/>
      <c r="S23" s="225"/>
      <c r="T23" s="225"/>
      <c r="U23" s="225"/>
      <c r="V23" s="225"/>
      <c r="W23" s="225"/>
      <c r="X23" s="225"/>
      <c r="Y23" s="225"/>
      <c r="Z23" s="225"/>
      <c r="AA23" s="225"/>
      <c r="AB23" s="225"/>
      <c r="AC23" s="225"/>
      <c r="AD23" s="225"/>
      <c r="AE23" s="225"/>
      <c r="AF23" s="225"/>
      <c r="AG23" s="225"/>
      <c r="AH23" s="225"/>
      <c r="AI23" s="225"/>
      <c r="AJ23" s="225"/>
      <c r="AK23" s="225"/>
      <c r="AL23" s="225"/>
      <c r="AM23" s="225"/>
      <c r="AN23" s="225"/>
      <c r="AO23" s="225"/>
      <c r="AP23" s="225"/>
      <c r="AQ23" s="225"/>
      <c r="AR23" s="225"/>
      <c r="AS23" s="225"/>
      <c r="AT23" s="225"/>
      <c r="AU23" s="225"/>
      <c r="AV23" s="225"/>
      <c r="AW23" s="225"/>
      <c r="AX23" s="225"/>
      <c r="AY23" s="225"/>
      <c r="AZ23" s="225"/>
      <c r="BA23" s="225"/>
      <c r="BB23" s="225"/>
      <c r="BC23" s="225"/>
      <c r="BD23" s="225"/>
      <c r="BE23" s="225"/>
      <c r="BF23" s="225"/>
      <c r="BG23" s="225"/>
      <c r="BH23" s="225"/>
      <c r="BI23" s="225"/>
      <c r="BJ23" s="225"/>
      <c r="BK23" s="225"/>
      <c r="BL23" s="225"/>
      <c r="BM23" s="225"/>
      <c r="BN23" s="225"/>
      <c r="BO23" s="225"/>
      <c r="BP23" s="225"/>
      <c r="BQ23" s="225"/>
      <c r="BR23" s="225"/>
      <c r="BS23" s="225"/>
      <c r="BT23" s="225"/>
      <c r="BU23" s="225"/>
      <c r="BV23" s="225"/>
      <c r="BW23" s="225"/>
      <c r="BX23" s="225"/>
      <c r="BY23" s="225"/>
      <c r="BZ23" s="225"/>
      <c r="CA23" s="225"/>
      <c r="CB23" s="225"/>
      <c r="CC23" s="225"/>
      <c r="CD23" s="225"/>
      <c r="CE23" s="225"/>
      <c r="CF23" s="225"/>
      <c r="CG23" s="225"/>
      <c r="CH23" s="225"/>
      <c r="CI23" s="225"/>
      <c r="CJ23" s="225"/>
      <c r="CK23" s="225"/>
      <c r="CL23" s="225"/>
      <c r="CM23" s="225"/>
      <c r="CN23" s="225"/>
      <c r="CO23" s="225"/>
      <c r="CP23" s="225"/>
      <c r="CQ23" s="225"/>
      <c r="CR23" s="265"/>
    </row>
    <row r="24" spans="1:96" s="234" customFormat="1" ht="15" customHeight="1" x14ac:dyDescent="0.35">
      <c r="A24" s="172">
        <v>18</v>
      </c>
      <c r="B24" s="234" t="s">
        <v>403</v>
      </c>
      <c r="C24" s="234" t="s">
        <v>314</v>
      </c>
      <c r="D24" s="234" t="s">
        <v>417</v>
      </c>
      <c r="E24" s="234" t="s">
        <v>170</v>
      </c>
      <c r="F24" s="234" t="s">
        <v>329</v>
      </c>
      <c r="G24" s="234">
        <v>0</v>
      </c>
      <c r="H24" s="237">
        <v>8</v>
      </c>
      <c r="I24" s="237" t="s">
        <v>418</v>
      </c>
      <c r="J24" s="237">
        <v>2024</v>
      </c>
      <c r="K24" s="234" t="s">
        <v>353</v>
      </c>
      <c r="L24" s="234" t="s">
        <v>310</v>
      </c>
      <c r="M24" s="234" t="s">
        <v>419</v>
      </c>
      <c r="N24" s="234" t="s">
        <v>415</v>
      </c>
      <c r="O24" s="290" t="s">
        <v>420</v>
      </c>
      <c r="P24" s="225"/>
      <c r="Q24" s="225"/>
      <c r="R24" s="225"/>
      <c r="S24" s="225"/>
      <c r="T24" s="225"/>
      <c r="U24" s="225"/>
      <c r="V24" s="225"/>
      <c r="W24" s="225"/>
      <c r="X24" s="225"/>
      <c r="Y24" s="225"/>
      <c r="Z24" s="225"/>
      <c r="AA24" s="225"/>
      <c r="AB24" s="225"/>
      <c r="AC24" s="225"/>
      <c r="AD24" s="225"/>
      <c r="AE24" s="225"/>
      <c r="AF24" s="225"/>
      <c r="AG24" s="225"/>
      <c r="AH24" s="225"/>
      <c r="AI24" s="225"/>
      <c r="AJ24" s="225"/>
      <c r="AK24" s="225"/>
      <c r="AL24" s="225"/>
      <c r="AM24" s="225"/>
      <c r="AN24" s="225"/>
      <c r="AO24" s="225"/>
      <c r="AP24" s="225"/>
      <c r="AQ24" s="225"/>
      <c r="AR24" s="225"/>
      <c r="AS24" s="225"/>
      <c r="AT24" s="225"/>
      <c r="AU24" s="225"/>
      <c r="AV24" s="225"/>
      <c r="AW24" s="225"/>
      <c r="AX24" s="225"/>
      <c r="AY24" s="225"/>
      <c r="AZ24" s="225"/>
      <c r="BA24" s="225"/>
      <c r="BB24" s="225"/>
      <c r="BC24" s="225"/>
      <c r="BD24" s="225"/>
      <c r="BE24" s="225"/>
      <c r="BF24" s="225"/>
      <c r="BG24" s="225"/>
      <c r="BH24" s="225"/>
      <c r="BI24" s="225"/>
      <c r="BJ24" s="225"/>
      <c r="BK24" s="225"/>
      <c r="BL24" s="225"/>
      <c r="BM24" s="225"/>
      <c r="BN24" s="225"/>
      <c r="BO24" s="225"/>
      <c r="BP24" s="225"/>
      <c r="BQ24" s="225"/>
      <c r="BR24" s="225"/>
      <c r="BS24" s="225"/>
      <c r="BT24" s="225"/>
      <c r="BU24" s="225"/>
      <c r="BV24" s="225"/>
      <c r="BW24" s="225"/>
      <c r="BX24" s="225"/>
      <c r="BY24" s="225"/>
      <c r="BZ24" s="225"/>
      <c r="CA24" s="225"/>
      <c r="CB24" s="225"/>
      <c r="CC24" s="225"/>
      <c r="CD24" s="225"/>
      <c r="CE24" s="225"/>
      <c r="CF24" s="225"/>
      <c r="CG24" s="225"/>
      <c r="CH24" s="225"/>
      <c r="CI24" s="225"/>
      <c r="CJ24" s="225"/>
      <c r="CK24" s="225"/>
      <c r="CL24" s="225"/>
      <c r="CM24" s="225"/>
      <c r="CN24" s="225"/>
      <c r="CO24" s="225"/>
      <c r="CP24" s="225"/>
      <c r="CQ24" s="225"/>
      <c r="CR24" s="265"/>
    </row>
    <row r="25" spans="1:96" s="234" customFormat="1" ht="15" customHeight="1" x14ac:dyDescent="0.35">
      <c r="A25" s="172">
        <v>19</v>
      </c>
      <c r="B25" s="234" t="s">
        <v>403</v>
      </c>
      <c r="C25" s="234" t="s">
        <v>314</v>
      </c>
      <c r="D25" s="234" t="s">
        <v>421</v>
      </c>
      <c r="E25" s="234" t="s">
        <v>170</v>
      </c>
      <c r="F25" s="234" t="s">
        <v>329</v>
      </c>
      <c r="G25" s="234">
        <v>0</v>
      </c>
      <c r="H25" s="237">
        <v>8</v>
      </c>
      <c r="I25" s="237" t="s">
        <v>308</v>
      </c>
      <c r="J25" s="237">
        <v>2025</v>
      </c>
      <c r="K25" s="234" t="s">
        <v>348</v>
      </c>
      <c r="L25" s="234" t="s">
        <v>310</v>
      </c>
      <c r="M25" s="234" t="s">
        <v>422</v>
      </c>
      <c r="N25" s="234" t="s">
        <v>423</v>
      </c>
      <c r="O25" s="290" t="s">
        <v>424</v>
      </c>
      <c r="P25" s="225"/>
      <c r="Q25" s="225"/>
      <c r="R25" s="225"/>
      <c r="S25" s="225"/>
      <c r="T25" s="225"/>
      <c r="U25" s="225"/>
      <c r="V25" s="225"/>
      <c r="W25" s="225"/>
      <c r="X25" s="225"/>
      <c r="Y25" s="225"/>
      <c r="Z25" s="225"/>
      <c r="AA25" s="225"/>
      <c r="AB25" s="225"/>
      <c r="AC25" s="225"/>
      <c r="AD25" s="225"/>
      <c r="AE25" s="225"/>
      <c r="AF25" s="225"/>
      <c r="AG25" s="225"/>
      <c r="AH25" s="225"/>
      <c r="AI25" s="225"/>
      <c r="AJ25" s="225"/>
      <c r="AK25" s="225"/>
      <c r="AL25" s="225"/>
      <c r="AM25" s="225"/>
      <c r="AN25" s="225"/>
      <c r="AO25" s="225"/>
      <c r="AP25" s="225"/>
      <c r="AQ25" s="225"/>
      <c r="AR25" s="225"/>
      <c r="AS25" s="225"/>
      <c r="AT25" s="225"/>
      <c r="AU25" s="225"/>
      <c r="AV25" s="225"/>
      <c r="AW25" s="225"/>
      <c r="AX25" s="225"/>
      <c r="AY25" s="225"/>
      <c r="AZ25" s="225"/>
      <c r="BA25" s="225"/>
      <c r="BB25" s="225"/>
      <c r="BC25" s="225"/>
      <c r="BD25" s="225"/>
      <c r="BE25" s="225"/>
      <c r="BF25" s="225"/>
      <c r="BG25" s="225"/>
      <c r="BH25" s="225"/>
      <c r="BI25" s="225"/>
      <c r="BJ25" s="225"/>
      <c r="BK25" s="225"/>
      <c r="BL25" s="225"/>
      <c r="BM25" s="225"/>
      <c r="BN25" s="225"/>
      <c r="BO25" s="225"/>
      <c r="BP25" s="225"/>
      <c r="BQ25" s="225"/>
      <c r="BR25" s="225"/>
      <c r="BS25" s="225"/>
      <c r="BT25" s="225"/>
      <c r="BU25" s="225"/>
      <c r="BV25" s="225"/>
      <c r="BW25" s="225"/>
      <c r="BX25" s="225"/>
      <c r="BY25" s="225"/>
      <c r="BZ25" s="225"/>
      <c r="CA25" s="225"/>
      <c r="CB25" s="225"/>
      <c r="CC25" s="225"/>
      <c r="CD25" s="225"/>
      <c r="CE25" s="225"/>
      <c r="CF25" s="225"/>
      <c r="CG25" s="225"/>
      <c r="CH25" s="225"/>
      <c r="CI25" s="225"/>
      <c r="CJ25" s="225"/>
      <c r="CK25" s="225"/>
      <c r="CL25" s="225"/>
      <c r="CM25" s="225"/>
      <c r="CN25" s="225"/>
      <c r="CO25" s="225"/>
      <c r="CP25" s="225"/>
      <c r="CQ25" s="225"/>
      <c r="CR25" s="265"/>
    </row>
    <row r="26" spans="1:96" s="234" customFormat="1" ht="15" customHeight="1" x14ac:dyDescent="0.35">
      <c r="A26" s="172">
        <v>20</v>
      </c>
      <c r="B26" s="234" t="s">
        <v>425</v>
      </c>
      <c r="C26" s="234" t="s">
        <v>305</v>
      </c>
      <c r="D26" s="234" t="s">
        <v>426</v>
      </c>
      <c r="E26" s="234" t="s">
        <v>427</v>
      </c>
      <c r="F26" s="234" t="s">
        <v>170</v>
      </c>
      <c r="G26" s="234" t="s">
        <v>170</v>
      </c>
      <c r="H26" s="237" t="s">
        <v>170</v>
      </c>
      <c r="I26" s="237" t="s">
        <v>308</v>
      </c>
      <c r="J26" s="237">
        <v>2022</v>
      </c>
      <c r="K26" s="234" t="s">
        <v>348</v>
      </c>
      <c r="L26" s="247" t="s">
        <v>310</v>
      </c>
      <c r="M26" s="234" t="s">
        <v>428</v>
      </c>
      <c r="N26" s="234" t="s">
        <v>423</v>
      </c>
      <c r="O26" s="290" t="s">
        <v>429</v>
      </c>
      <c r="P26" s="225"/>
      <c r="Q26" s="225"/>
      <c r="R26" s="225"/>
      <c r="S26" s="225"/>
      <c r="T26" s="225"/>
      <c r="U26" s="225"/>
      <c r="V26" s="225"/>
      <c r="W26" s="225"/>
      <c r="X26" s="225"/>
      <c r="Y26" s="225"/>
      <c r="Z26" s="225"/>
      <c r="AA26" s="225"/>
      <c r="AB26" s="225"/>
      <c r="AC26" s="225"/>
      <c r="AD26" s="225"/>
      <c r="AE26" s="225"/>
      <c r="AF26" s="225"/>
      <c r="AG26" s="225"/>
      <c r="AH26" s="225"/>
      <c r="AI26" s="225"/>
      <c r="AJ26" s="225"/>
      <c r="AK26" s="225"/>
      <c r="AL26" s="225"/>
      <c r="AM26" s="225"/>
      <c r="AN26" s="225"/>
      <c r="AO26" s="225"/>
      <c r="AP26" s="225"/>
      <c r="AQ26" s="225"/>
      <c r="AR26" s="225"/>
      <c r="AS26" s="225"/>
      <c r="AT26" s="225"/>
      <c r="AU26" s="225"/>
      <c r="AV26" s="225"/>
      <c r="AW26" s="225"/>
      <c r="AX26" s="225"/>
      <c r="AY26" s="225"/>
      <c r="AZ26" s="225"/>
      <c r="BA26" s="225"/>
      <c r="BB26" s="225"/>
      <c r="BC26" s="225"/>
      <c r="BD26" s="225"/>
      <c r="BE26" s="225"/>
      <c r="BF26" s="225"/>
      <c r="BG26" s="225"/>
      <c r="BH26" s="225"/>
      <c r="BI26" s="225"/>
      <c r="BJ26" s="225"/>
      <c r="BK26" s="225"/>
      <c r="BL26" s="225"/>
      <c r="BM26" s="225"/>
      <c r="BN26" s="225"/>
      <c r="BO26" s="225"/>
      <c r="BP26" s="225"/>
      <c r="BQ26" s="225"/>
      <c r="BR26" s="225"/>
      <c r="BS26" s="225"/>
      <c r="BT26" s="225"/>
      <c r="BU26" s="225"/>
      <c r="BV26" s="225"/>
      <c r="BW26" s="225"/>
      <c r="BX26" s="225"/>
      <c r="BY26" s="225"/>
      <c r="BZ26" s="225"/>
      <c r="CA26" s="225"/>
      <c r="CB26" s="225"/>
      <c r="CC26" s="225"/>
      <c r="CD26" s="225"/>
      <c r="CE26" s="225"/>
      <c r="CF26" s="225"/>
      <c r="CG26" s="225"/>
      <c r="CH26" s="225"/>
      <c r="CI26" s="225"/>
      <c r="CJ26" s="225"/>
      <c r="CK26" s="225"/>
      <c r="CL26" s="225"/>
      <c r="CM26" s="225"/>
      <c r="CN26" s="225"/>
      <c r="CO26" s="225"/>
      <c r="CP26" s="225"/>
      <c r="CQ26" s="225"/>
      <c r="CR26" s="265"/>
    </row>
    <row r="27" spans="1:96" s="234" customFormat="1" ht="15.75" customHeight="1" x14ac:dyDescent="0.35">
      <c r="A27" s="238">
        <v>21</v>
      </c>
      <c r="B27" s="234" t="s">
        <v>425</v>
      </c>
      <c r="C27" s="234" t="s">
        <v>305</v>
      </c>
      <c r="D27" s="234" t="s">
        <v>430</v>
      </c>
      <c r="E27" s="234" t="s">
        <v>431</v>
      </c>
      <c r="F27" s="234" t="s">
        <v>170</v>
      </c>
      <c r="G27" s="234" t="s">
        <v>170</v>
      </c>
      <c r="H27" s="237" t="s">
        <v>170</v>
      </c>
      <c r="I27" s="237" t="s">
        <v>324</v>
      </c>
      <c r="J27" s="237">
        <v>2025</v>
      </c>
      <c r="K27" s="234" t="s">
        <v>348</v>
      </c>
      <c r="L27" s="234" t="s">
        <v>310</v>
      </c>
      <c r="M27" s="234" t="s">
        <v>432</v>
      </c>
      <c r="N27" s="234" t="s">
        <v>433</v>
      </c>
      <c r="O27" s="290" t="s">
        <v>434</v>
      </c>
      <c r="P27" s="225"/>
      <c r="Q27" s="225"/>
      <c r="R27" s="225"/>
      <c r="S27" s="225"/>
      <c r="T27" s="225"/>
      <c r="U27" s="225"/>
      <c r="V27" s="225"/>
      <c r="W27" s="225"/>
      <c r="X27" s="225"/>
      <c r="Y27" s="225"/>
      <c r="Z27" s="225"/>
      <c r="AA27" s="225"/>
      <c r="AB27" s="225"/>
      <c r="AC27" s="225"/>
      <c r="AD27" s="225"/>
      <c r="AE27" s="225"/>
      <c r="AF27" s="225"/>
      <c r="AG27" s="225"/>
      <c r="AH27" s="225"/>
      <c r="AI27" s="225"/>
      <c r="AJ27" s="225"/>
      <c r="AK27" s="225"/>
      <c r="AL27" s="225"/>
      <c r="AM27" s="225"/>
      <c r="AN27" s="225"/>
      <c r="AO27" s="225"/>
      <c r="AP27" s="225"/>
      <c r="AQ27" s="225"/>
      <c r="AR27" s="225"/>
      <c r="AS27" s="225"/>
      <c r="AT27" s="225"/>
      <c r="AU27" s="225"/>
      <c r="AV27" s="225"/>
      <c r="AW27" s="225"/>
      <c r="AX27" s="225"/>
      <c r="AY27" s="225"/>
      <c r="AZ27" s="225"/>
      <c r="BA27" s="225"/>
      <c r="BB27" s="225"/>
      <c r="BC27" s="225"/>
      <c r="BD27" s="225"/>
      <c r="BE27" s="225"/>
      <c r="BF27" s="225"/>
      <c r="BG27" s="225"/>
      <c r="BH27" s="225"/>
      <c r="BI27" s="225"/>
      <c r="BJ27" s="225"/>
      <c r="BK27" s="225"/>
      <c r="BL27" s="225"/>
      <c r="BM27" s="225"/>
      <c r="BN27" s="225"/>
      <c r="BO27" s="225"/>
      <c r="BP27" s="225"/>
      <c r="BQ27" s="225"/>
      <c r="BR27" s="225"/>
      <c r="BS27" s="225"/>
      <c r="BT27" s="225"/>
      <c r="BU27" s="225"/>
      <c r="BV27" s="225"/>
      <c r="BW27" s="225"/>
      <c r="BX27" s="225"/>
      <c r="BY27" s="225"/>
      <c r="BZ27" s="225"/>
      <c r="CA27" s="225"/>
      <c r="CB27" s="225"/>
      <c r="CC27" s="225"/>
      <c r="CD27" s="225"/>
      <c r="CE27" s="225"/>
      <c r="CF27" s="225"/>
      <c r="CG27" s="225"/>
      <c r="CH27" s="225"/>
      <c r="CI27" s="225"/>
      <c r="CJ27" s="225"/>
      <c r="CK27" s="225"/>
      <c r="CL27" s="225"/>
      <c r="CM27" s="225"/>
      <c r="CN27" s="225"/>
      <c r="CO27" s="225"/>
      <c r="CP27" s="225"/>
      <c r="CQ27" s="225"/>
      <c r="CR27" s="265"/>
    </row>
    <row r="28" spans="1:96" s="234" customFormat="1" ht="15" customHeight="1" x14ac:dyDescent="0.35">
      <c r="A28" s="172">
        <v>22</v>
      </c>
      <c r="B28" s="234" t="s">
        <v>425</v>
      </c>
      <c r="C28" s="234" t="s">
        <v>305</v>
      </c>
      <c r="D28" s="234" t="s">
        <v>435</v>
      </c>
      <c r="E28" s="234" t="s">
        <v>436</v>
      </c>
      <c r="F28" s="234" t="s">
        <v>170</v>
      </c>
      <c r="G28" s="234" t="s">
        <v>170</v>
      </c>
      <c r="H28" s="237" t="s">
        <v>170</v>
      </c>
      <c r="I28" s="237" t="s">
        <v>398</v>
      </c>
      <c r="J28" s="237">
        <v>2026</v>
      </c>
      <c r="K28" s="234" t="s">
        <v>348</v>
      </c>
      <c r="L28" s="234" t="s">
        <v>310</v>
      </c>
      <c r="M28" s="234" t="s">
        <v>437</v>
      </c>
      <c r="N28" s="234" t="s">
        <v>438</v>
      </c>
      <c r="O28" s="290" t="s">
        <v>439</v>
      </c>
      <c r="P28" s="225"/>
      <c r="Q28" s="225"/>
      <c r="R28" s="225"/>
      <c r="S28" s="225"/>
      <c r="T28" s="225"/>
      <c r="U28" s="225"/>
      <c r="V28" s="225"/>
      <c r="W28" s="225"/>
      <c r="X28" s="225"/>
      <c r="Y28" s="225"/>
      <c r="Z28" s="225"/>
      <c r="AA28" s="225"/>
      <c r="AB28" s="225"/>
      <c r="AC28" s="225"/>
      <c r="AD28" s="225"/>
      <c r="AE28" s="225"/>
      <c r="AF28" s="225"/>
      <c r="AG28" s="225"/>
      <c r="AH28" s="225"/>
      <c r="AI28" s="225"/>
      <c r="AJ28" s="225"/>
      <c r="AK28" s="225"/>
      <c r="AL28" s="225"/>
      <c r="AM28" s="225"/>
      <c r="AN28" s="225"/>
      <c r="AO28" s="225"/>
      <c r="AP28" s="225"/>
      <c r="AQ28" s="225"/>
      <c r="AR28" s="225"/>
      <c r="AS28" s="225"/>
      <c r="AT28" s="225"/>
      <c r="AU28" s="225"/>
      <c r="AV28" s="225"/>
      <c r="AW28" s="225"/>
      <c r="AX28" s="225"/>
      <c r="AY28" s="225"/>
      <c r="AZ28" s="225"/>
      <c r="BA28" s="225"/>
      <c r="BB28" s="225"/>
      <c r="BC28" s="225"/>
      <c r="BD28" s="225"/>
      <c r="BE28" s="225"/>
      <c r="BF28" s="225"/>
      <c r="BG28" s="225"/>
      <c r="BH28" s="225"/>
      <c r="BI28" s="225"/>
      <c r="BJ28" s="225"/>
      <c r="BK28" s="225"/>
      <c r="BL28" s="225"/>
      <c r="BM28" s="225"/>
      <c r="BN28" s="225"/>
      <c r="BO28" s="225"/>
      <c r="BP28" s="225"/>
      <c r="BQ28" s="225"/>
      <c r="BR28" s="225"/>
      <c r="BS28" s="225"/>
      <c r="BT28" s="225"/>
      <c r="BU28" s="225"/>
      <c r="BV28" s="225"/>
      <c r="BW28" s="225"/>
      <c r="BX28" s="225"/>
      <c r="BY28" s="225"/>
      <c r="BZ28" s="225"/>
      <c r="CA28" s="225"/>
      <c r="CB28" s="225"/>
      <c r="CC28" s="225"/>
      <c r="CD28" s="225"/>
      <c r="CE28" s="225"/>
      <c r="CF28" s="225"/>
      <c r="CG28" s="225"/>
      <c r="CH28" s="225"/>
      <c r="CI28" s="225"/>
      <c r="CJ28" s="225"/>
      <c r="CK28" s="225"/>
      <c r="CL28" s="225"/>
      <c r="CM28" s="225"/>
      <c r="CN28" s="225"/>
      <c r="CO28" s="225"/>
      <c r="CP28" s="225"/>
      <c r="CQ28" s="225"/>
      <c r="CR28" s="265"/>
    </row>
    <row r="29" spans="1:96" s="234" customFormat="1" ht="15" customHeight="1" x14ac:dyDescent="0.35">
      <c r="A29" s="172">
        <v>23</v>
      </c>
      <c r="B29" s="234" t="s">
        <v>440</v>
      </c>
      <c r="C29" s="234" t="s">
        <v>305</v>
      </c>
      <c r="D29" s="234" t="s">
        <v>441</v>
      </c>
      <c r="E29" s="234" t="s">
        <v>442</v>
      </c>
      <c r="F29" s="234" t="s">
        <v>170</v>
      </c>
      <c r="G29" s="234" t="s">
        <v>170</v>
      </c>
      <c r="H29" s="237" t="s">
        <v>170</v>
      </c>
      <c r="I29" s="237" t="s">
        <v>308</v>
      </c>
      <c r="J29" s="237">
        <v>2022</v>
      </c>
      <c r="K29" s="234" t="s">
        <v>348</v>
      </c>
      <c r="L29" s="234" t="s">
        <v>310</v>
      </c>
      <c r="M29" s="234" t="s">
        <v>443</v>
      </c>
      <c r="N29" s="234" t="s">
        <v>444</v>
      </c>
      <c r="O29" s="290" t="s">
        <v>445</v>
      </c>
      <c r="P29" s="225"/>
      <c r="Q29" s="225"/>
      <c r="R29" s="225"/>
      <c r="S29" s="225"/>
      <c r="T29" s="225"/>
      <c r="U29" s="225"/>
      <c r="V29" s="225"/>
      <c r="W29" s="225"/>
      <c r="X29" s="225"/>
      <c r="Y29" s="225"/>
      <c r="Z29" s="225"/>
      <c r="AA29" s="225"/>
      <c r="AB29" s="225"/>
      <c r="AC29" s="225"/>
      <c r="AD29" s="225"/>
      <c r="AE29" s="225"/>
      <c r="AF29" s="225"/>
      <c r="AG29" s="225"/>
      <c r="AH29" s="225"/>
      <c r="AI29" s="225"/>
      <c r="AJ29" s="225"/>
      <c r="AK29" s="225"/>
      <c r="AL29" s="225"/>
      <c r="AM29" s="225"/>
      <c r="AN29" s="225"/>
      <c r="AO29" s="225"/>
      <c r="AP29" s="225"/>
      <c r="AQ29" s="225"/>
      <c r="AR29" s="225"/>
      <c r="AS29" s="225"/>
      <c r="AT29" s="225"/>
      <c r="AU29" s="225"/>
      <c r="AV29" s="225"/>
      <c r="AW29" s="225"/>
      <c r="AX29" s="225"/>
      <c r="AY29" s="225"/>
      <c r="AZ29" s="225"/>
      <c r="BA29" s="225"/>
      <c r="BB29" s="225"/>
      <c r="BC29" s="225"/>
      <c r="BD29" s="225"/>
      <c r="BE29" s="225"/>
      <c r="BF29" s="225"/>
      <c r="BG29" s="225"/>
      <c r="BH29" s="225"/>
      <c r="BI29" s="225"/>
      <c r="BJ29" s="225"/>
      <c r="BK29" s="225"/>
      <c r="BL29" s="225"/>
      <c r="BM29" s="225"/>
      <c r="BN29" s="225"/>
      <c r="BO29" s="225"/>
      <c r="BP29" s="225"/>
      <c r="BQ29" s="225"/>
      <c r="BR29" s="225"/>
      <c r="BS29" s="225"/>
      <c r="BT29" s="225"/>
      <c r="BU29" s="225"/>
      <c r="BV29" s="225"/>
      <c r="BW29" s="225"/>
      <c r="BX29" s="225"/>
      <c r="BY29" s="225"/>
      <c r="BZ29" s="225"/>
      <c r="CA29" s="225"/>
      <c r="CB29" s="225"/>
      <c r="CC29" s="225"/>
      <c r="CD29" s="225"/>
      <c r="CE29" s="225"/>
      <c r="CF29" s="225"/>
      <c r="CG29" s="225"/>
      <c r="CH29" s="225"/>
      <c r="CI29" s="225"/>
      <c r="CJ29" s="225"/>
      <c r="CK29" s="225"/>
      <c r="CL29" s="225"/>
      <c r="CM29" s="225"/>
      <c r="CN29" s="225"/>
      <c r="CO29" s="225"/>
      <c r="CP29" s="225"/>
      <c r="CQ29" s="225"/>
      <c r="CR29" s="265"/>
    </row>
    <row r="30" spans="1:96" s="234" customFormat="1" ht="15" customHeight="1" x14ac:dyDescent="0.35">
      <c r="A30" s="238">
        <v>24</v>
      </c>
      <c r="B30" s="234" t="s">
        <v>440</v>
      </c>
      <c r="C30" s="234" t="s">
        <v>314</v>
      </c>
      <c r="D30" s="234" t="s">
        <v>446</v>
      </c>
      <c r="E30" s="234" t="s">
        <v>170</v>
      </c>
      <c r="F30" s="234" t="s">
        <v>329</v>
      </c>
      <c r="G30" s="234">
        <v>0</v>
      </c>
      <c r="H30" s="237">
        <v>87</v>
      </c>
      <c r="I30" s="237" t="s">
        <v>308</v>
      </c>
      <c r="J30" s="237">
        <v>2025</v>
      </c>
      <c r="K30" s="234" t="s">
        <v>447</v>
      </c>
      <c r="L30" s="234" t="s">
        <v>310</v>
      </c>
      <c r="M30" s="240" t="s">
        <v>448</v>
      </c>
      <c r="N30" s="234" t="s">
        <v>401</v>
      </c>
      <c r="O30" s="290" t="s">
        <v>449</v>
      </c>
      <c r="P30" s="225"/>
      <c r="Q30" s="225"/>
      <c r="R30" s="225"/>
      <c r="S30" s="225"/>
      <c r="T30" s="225"/>
      <c r="U30" s="225"/>
      <c r="V30" s="225"/>
      <c r="W30" s="225"/>
      <c r="X30" s="225"/>
      <c r="Y30" s="225"/>
      <c r="Z30" s="225"/>
      <c r="AA30" s="225"/>
      <c r="AB30" s="225"/>
      <c r="AC30" s="225"/>
      <c r="AD30" s="225"/>
      <c r="AE30" s="225"/>
      <c r="AF30" s="225"/>
      <c r="AG30" s="225"/>
      <c r="AH30" s="225"/>
      <c r="AI30" s="225"/>
      <c r="AJ30" s="225"/>
      <c r="AK30" s="225"/>
      <c r="AL30" s="225"/>
      <c r="AM30" s="225"/>
      <c r="AN30" s="225"/>
      <c r="AO30" s="225"/>
      <c r="AP30" s="225"/>
      <c r="AQ30" s="225"/>
      <c r="AR30" s="225"/>
      <c r="AS30" s="225"/>
      <c r="AT30" s="225"/>
      <c r="AU30" s="225"/>
      <c r="AV30" s="225"/>
      <c r="AW30" s="225"/>
      <c r="AX30" s="225"/>
      <c r="AY30" s="225"/>
      <c r="AZ30" s="225"/>
      <c r="BA30" s="225"/>
      <c r="BB30" s="225"/>
      <c r="BC30" s="225"/>
      <c r="BD30" s="225"/>
      <c r="BE30" s="225"/>
      <c r="BF30" s="225"/>
      <c r="BG30" s="225"/>
      <c r="BH30" s="225"/>
      <c r="BI30" s="225"/>
      <c r="BJ30" s="225"/>
      <c r="BK30" s="225"/>
      <c r="BL30" s="225"/>
      <c r="BM30" s="225"/>
      <c r="BN30" s="225"/>
      <c r="BO30" s="225"/>
      <c r="BP30" s="225"/>
      <c r="BQ30" s="225"/>
      <c r="BR30" s="225"/>
      <c r="BS30" s="225"/>
      <c r="BT30" s="225"/>
      <c r="BU30" s="225"/>
      <c r="BV30" s="225"/>
      <c r="BW30" s="225"/>
      <c r="BX30" s="225"/>
      <c r="BY30" s="225"/>
      <c r="BZ30" s="225"/>
      <c r="CA30" s="225"/>
      <c r="CB30" s="225"/>
      <c r="CC30" s="225"/>
      <c r="CD30" s="225"/>
      <c r="CE30" s="225"/>
      <c r="CF30" s="225"/>
      <c r="CG30" s="225"/>
      <c r="CH30" s="225"/>
      <c r="CI30" s="225"/>
      <c r="CJ30" s="225"/>
      <c r="CK30" s="225"/>
      <c r="CL30" s="225"/>
      <c r="CM30" s="225"/>
      <c r="CN30" s="225"/>
      <c r="CO30" s="225"/>
      <c r="CP30" s="225"/>
      <c r="CQ30" s="225"/>
      <c r="CR30" s="265"/>
    </row>
    <row r="31" spans="1:96" s="234" customFormat="1" ht="15" customHeight="1" x14ac:dyDescent="0.35">
      <c r="A31" s="172">
        <v>25</v>
      </c>
      <c r="B31" s="84" t="s">
        <v>450</v>
      </c>
      <c r="C31" s="84" t="s">
        <v>305</v>
      </c>
      <c r="D31" s="84" t="s">
        <v>451</v>
      </c>
      <c r="E31" s="84" t="s">
        <v>452</v>
      </c>
      <c r="F31" s="84"/>
      <c r="G31" s="84"/>
      <c r="H31" s="173"/>
      <c r="I31" s="173" t="s">
        <v>308</v>
      </c>
      <c r="J31" s="173">
        <v>2022</v>
      </c>
      <c r="K31" s="84" t="s">
        <v>453</v>
      </c>
      <c r="L31" s="234" t="s">
        <v>310</v>
      </c>
      <c r="M31" s="84" t="s">
        <v>454</v>
      </c>
      <c r="N31" s="84" t="s">
        <v>455</v>
      </c>
      <c r="O31" s="308" t="s">
        <v>456</v>
      </c>
      <c r="P31" s="225"/>
      <c r="Q31" s="225"/>
      <c r="R31" s="225"/>
      <c r="S31" s="225"/>
      <c r="T31" s="225"/>
      <c r="U31" s="225"/>
      <c r="V31" s="225"/>
      <c r="W31" s="225"/>
      <c r="X31" s="225"/>
      <c r="Y31" s="225"/>
      <c r="Z31" s="225"/>
      <c r="AA31" s="225"/>
      <c r="AB31" s="225"/>
      <c r="AC31" s="225"/>
      <c r="AD31" s="225"/>
      <c r="AE31" s="225"/>
      <c r="AF31" s="225"/>
      <c r="AG31" s="225"/>
      <c r="AH31" s="225"/>
      <c r="AI31" s="225"/>
      <c r="AJ31" s="225"/>
      <c r="AK31" s="225"/>
      <c r="AL31" s="225"/>
      <c r="AM31" s="225"/>
      <c r="AN31" s="225"/>
      <c r="AO31" s="225"/>
      <c r="AP31" s="225"/>
      <c r="AQ31" s="225"/>
      <c r="AR31" s="225"/>
      <c r="AS31" s="225"/>
      <c r="AT31" s="225"/>
      <c r="AU31" s="225"/>
      <c r="AV31" s="225"/>
      <c r="AW31" s="225"/>
      <c r="AX31" s="225"/>
      <c r="AY31" s="225"/>
      <c r="AZ31" s="225"/>
      <c r="BA31" s="225"/>
      <c r="BB31" s="225"/>
      <c r="BC31" s="225"/>
      <c r="BD31" s="225"/>
      <c r="BE31" s="225"/>
      <c r="BF31" s="225"/>
      <c r="BG31" s="225"/>
      <c r="BH31" s="225"/>
      <c r="BI31" s="225"/>
      <c r="BJ31" s="225"/>
      <c r="BK31" s="225"/>
      <c r="BL31" s="225"/>
      <c r="BM31" s="225"/>
      <c r="BN31" s="225"/>
      <c r="BO31" s="225"/>
      <c r="BP31" s="225"/>
      <c r="BQ31" s="225"/>
      <c r="BR31" s="225"/>
      <c r="BS31" s="225"/>
      <c r="BT31" s="225"/>
      <c r="BU31" s="225"/>
      <c r="BV31" s="225"/>
      <c r="BW31" s="225"/>
      <c r="BX31" s="225"/>
      <c r="BY31" s="225"/>
      <c r="BZ31" s="225"/>
      <c r="CA31" s="225"/>
      <c r="CB31" s="225"/>
      <c r="CC31" s="225"/>
      <c r="CD31" s="225"/>
      <c r="CE31" s="225"/>
      <c r="CF31" s="225"/>
      <c r="CG31" s="225"/>
      <c r="CH31" s="225"/>
      <c r="CI31" s="225"/>
      <c r="CJ31" s="225"/>
      <c r="CK31" s="225"/>
      <c r="CL31" s="225"/>
      <c r="CM31" s="225"/>
      <c r="CN31" s="225"/>
      <c r="CO31" s="225"/>
      <c r="CP31" s="225"/>
      <c r="CQ31" s="225"/>
      <c r="CR31" s="265"/>
    </row>
    <row r="32" spans="1:96" s="234" customFormat="1" ht="15" customHeight="1" x14ac:dyDescent="0.35">
      <c r="A32" s="172">
        <v>26</v>
      </c>
      <c r="B32" s="84" t="s">
        <v>450</v>
      </c>
      <c r="C32" s="84" t="s">
        <v>314</v>
      </c>
      <c r="D32" s="84" t="s">
        <v>457</v>
      </c>
      <c r="E32" s="84"/>
      <c r="F32" s="84" t="s">
        <v>458</v>
      </c>
      <c r="G32" s="174">
        <v>0</v>
      </c>
      <c r="H32" s="214">
        <v>50</v>
      </c>
      <c r="I32" s="173" t="s">
        <v>308</v>
      </c>
      <c r="J32" s="173">
        <v>2025</v>
      </c>
      <c r="K32" s="84" t="s">
        <v>459</v>
      </c>
      <c r="L32" s="234" t="s">
        <v>310</v>
      </c>
      <c r="M32" s="84" t="s">
        <v>460</v>
      </c>
      <c r="N32" s="84" t="s">
        <v>461</v>
      </c>
      <c r="O32" s="308" t="s">
        <v>462</v>
      </c>
      <c r="P32" s="225"/>
      <c r="Q32" s="225"/>
      <c r="R32" s="225"/>
      <c r="S32" s="225"/>
      <c r="T32" s="225"/>
      <c r="U32" s="225"/>
      <c r="V32" s="225"/>
      <c r="W32" s="225"/>
      <c r="X32" s="225"/>
      <c r="Y32" s="225"/>
      <c r="Z32" s="225"/>
      <c r="AA32" s="225"/>
      <c r="AB32" s="225"/>
      <c r="AC32" s="225"/>
      <c r="AD32" s="225"/>
      <c r="AE32" s="225"/>
      <c r="AF32" s="225"/>
      <c r="AG32" s="225"/>
      <c r="AH32" s="225"/>
      <c r="AI32" s="225"/>
      <c r="AJ32" s="225"/>
      <c r="AK32" s="225"/>
      <c r="AL32" s="225"/>
      <c r="AM32" s="225"/>
      <c r="AN32" s="225"/>
      <c r="AO32" s="225"/>
      <c r="AP32" s="225"/>
      <c r="AQ32" s="225"/>
      <c r="AR32" s="225"/>
      <c r="AS32" s="225"/>
      <c r="AT32" s="225"/>
      <c r="AU32" s="225"/>
      <c r="AV32" s="225"/>
      <c r="AW32" s="225"/>
      <c r="AX32" s="225"/>
      <c r="AY32" s="225"/>
      <c r="AZ32" s="225"/>
      <c r="BA32" s="225"/>
      <c r="BB32" s="225"/>
      <c r="BC32" s="225"/>
      <c r="BD32" s="225"/>
      <c r="BE32" s="225"/>
      <c r="BF32" s="225"/>
      <c r="BG32" s="225"/>
      <c r="BH32" s="225"/>
      <c r="BI32" s="225"/>
      <c r="BJ32" s="225"/>
      <c r="BK32" s="225"/>
      <c r="BL32" s="225"/>
      <c r="BM32" s="225"/>
      <c r="BN32" s="225"/>
      <c r="BO32" s="225"/>
      <c r="BP32" s="225"/>
      <c r="BQ32" s="225"/>
      <c r="BR32" s="225"/>
      <c r="BS32" s="225"/>
      <c r="BT32" s="225"/>
      <c r="BU32" s="225"/>
      <c r="BV32" s="225"/>
      <c r="BW32" s="225"/>
      <c r="BX32" s="225"/>
      <c r="BY32" s="225"/>
      <c r="BZ32" s="225"/>
      <c r="CA32" s="225"/>
      <c r="CB32" s="225"/>
      <c r="CC32" s="225"/>
      <c r="CD32" s="225"/>
      <c r="CE32" s="225"/>
      <c r="CF32" s="225"/>
      <c r="CG32" s="225"/>
      <c r="CH32" s="225"/>
      <c r="CI32" s="225"/>
      <c r="CJ32" s="225"/>
      <c r="CK32" s="225"/>
      <c r="CL32" s="225"/>
      <c r="CM32" s="225"/>
      <c r="CN32" s="225"/>
      <c r="CO32" s="225"/>
      <c r="CP32" s="225"/>
      <c r="CQ32" s="225"/>
      <c r="CR32" s="265"/>
    </row>
    <row r="33" spans="1:96" s="234" customFormat="1" ht="15" customHeight="1" x14ac:dyDescent="0.35">
      <c r="A33" s="172">
        <v>27</v>
      </c>
      <c r="B33" s="84" t="s">
        <v>463</v>
      </c>
      <c r="C33" s="84" t="s">
        <v>305</v>
      </c>
      <c r="D33" s="84" t="s">
        <v>464</v>
      </c>
      <c r="E33" s="84" t="s">
        <v>465</v>
      </c>
      <c r="F33" s="84"/>
      <c r="G33" s="84"/>
      <c r="H33" s="173"/>
      <c r="I33" s="173" t="s">
        <v>308</v>
      </c>
      <c r="J33" s="173">
        <v>2023</v>
      </c>
      <c r="K33" s="84" t="s">
        <v>466</v>
      </c>
      <c r="L33" s="234" t="s">
        <v>310</v>
      </c>
      <c r="M33" s="84" t="s">
        <v>467</v>
      </c>
      <c r="N33" s="84" t="s">
        <v>468</v>
      </c>
      <c r="O33" s="308" t="s">
        <v>469</v>
      </c>
      <c r="P33" s="225"/>
      <c r="Q33" s="225"/>
      <c r="R33" s="225"/>
      <c r="S33" s="225"/>
      <c r="T33" s="225"/>
      <c r="U33" s="225"/>
      <c r="V33" s="225"/>
      <c r="W33" s="225"/>
      <c r="X33" s="225"/>
      <c r="Y33" s="225"/>
      <c r="Z33" s="225"/>
      <c r="AA33" s="225"/>
      <c r="AB33" s="225"/>
      <c r="AC33" s="225"/>
      <c r="AD33" s="225"/>
      <c r="AE33" s="225"/>
      <c r="AF33" s="225"/>
      <c r="AG33" s="225"/>
      <c r="AH33" s="225"/>
      <c r="AI33" s="225"/>
      <c r="AJ33" s="225"/>
      <c r="AK33" s="225"/>
      <c r="AL33" s="225"/>
      <c r="AM33" s="225"/>
      <c r="AN33" s="225"/>
      <c r="AO33" s="225"/>
      <c r="AP33" s="225"/>
      <c r="AQ33" s="225"/>
      <c r="AR33" s="225"/>
      <c r="AS33" s="225"/>
      <c r="AT33" s="225"/>
      <c r="AU33" s="225"/>
      <c r="AV33" s="225"/>
      <c r="AW33" s="225"/>
      <c r="AX33" s="225"/>
      <c r="AY33" s="225"/>
      <c r="AZ33" s="225"/>
      <c r="BA33" s="225"/>
      <c r="BB33" s="225"/>
      <c r="BC33" s="225"/>
      <c r="BD33" s="225"/>
      <c r="BE33" s="225"/>
      <c r="BF33" s="225"/>
      <c r="BG33" s="225"/>
      <c r="BH33" s="225"/>
      <c r="BI33" s="225"/>
      <c r="BJ33" s="225"/>
      <c r="BK33" s="225"/>
      <c r="BL33" s="225"/>
      <c r="BM33" s="225"/>
      <c r="BN33" s="225"/>
      <c r="BO33" s="225"/>
      <c r="BP33" s="225"/>
      <c r="BQ33" s="225"/>
      <c r="BR33" s="225"/>
      <c r="BS33" s="225"/>
      <c r="BT33" s="225"/>
      <c r="BU33" s="225"/>
      <c r="BV33" s="225"/>
      <c r="BW33" s="225"/>
      <c r="BX33" s="225"/>
      <c r="BY33" s="225"/>
      <c r="BZ33" s="225"/>
      <c r="CA33" s="225"/>
      <c r="CB33" s="225"/>
      <c r="CC33" s="225"/>
      <c r="CD33" s="225"/>
      <c r="CE33" s="225"/>
      <c r="CF33" s="225"/>
      <c r="CG33" s="225"/>
      <c r="CH33" s="225"/>
      <c r="CI33" s="225"/>
      <c r="CJ33" s="225"/>
      <c r="CK33" s="225"/>
      <c r="CL33" s="225"/>
      <c r="CM33" s="225"/>
      <c r="CN33" s="225"/>
      <c r="CO33" s="225"/>
      <c r="CP33" s="225"/>
      <c r="CQ33" s="225"/>
      <c r="CR33" s="265"/>
    </row>
    <row r="34" spans="1:96" s="234" customFormat="1" ht="15" customHeight="1" x14ac:dyDescent="0.35">
      <c r="A34" s="238">
        <v>28</v>
      </c>
      <c r="B34" s="234" t="s">
        <v>463</v>
      </c>
      <c r="C34" s="234" t="s">
        <v>305</v>
      </c>
      <c r="D34" s="234" t="s">
        <v>470</v>
      </c>
      <c r="E34" s="234" t="s">
        <v>471</v>
      </c>
      <c r="F34" s="234" t="s">
        <v>170</v>
      </c>
      <c r="G34" s="234" t="s">
        <v>170</v>
      </c>
      <c r="H34" s="237" t="s">
        <v>170</v>
      </c>
      <c r="I34" s="237" t="s">
        <v>308</v>
      </c>
      <c r="J34" s="237">
        <v>2025</v>
      </c>
      <c r="K34" s="234" t="s">
        <v>472</v>
      </c>
      <c r="L34" s="234" t="s">
        <v>310</v>
      </c>
      <c r="M34" s="240" t="s">
        <v>473</v>
      </c>
      <c r="N34" s="234" t="s">
        <v>474</v>
      </c>
      <c r="O34" s="308" t="s">
        <v>475</v>
      </c>
      <c r="P34" s="225"/>
      <c r="Q34" s="225"/>
      <c r="R34" s="225"/>
      <c r="S34" s="225"/>
      <c r="T34" s="225"/>
      <c r="U34" s="225"/>
      <c r="V34" s="225"/>
      <c r="W34" s="225"/>
      <c r="X34" s="225"/>
      <c r="Y34" s="225"/>
      <c r="Z34" s="225"/>
      <c r="AA34" s="225"/>
      <c r="AB34" s="225"/>
      <c r="AC34" s="225"/>
      <c r="AD34" s="225"/>
      <c r="AE34" s="225"/>
      <c r="AF34" s="225"/>
      <c r="AG34" s="225"/>
      <c r="AH34" s="225"/>
      <c r="AI34" s="225"/>
      <c r="AJ34" s="225"/>
      <c r="AK34" s="225"/>
      <c r="AL34" s="225"/>
      <c r="AM34" s="225"/>
      <c r="AN34" s="225"/>
      <c r="AO34" s="225"/>
      <c r="AP34" s="225"/>
      <c r="AQ34" s="225"/>
      <c r="AR34" s="225"/>
      <c r="AS34" s="225"/>
      <c r="AT34" s="225"/>
      <c r="AU34" s="225"/>
      <c r="AV34" s="225"/>
      <c r="AW34" s="225"/>
      <c r="AX34" s="225"/>
      <c r="AY34" s="225"/>
      <c r="AZ34" s="225"/>
      <c r="BA34" s="225"/>
      <c r="BB34" s="225"/>
      <c r="BC34" s="225"/>
      <c r="BD34" s="225"/>
      <c r="BE34" s="225"/>
      <c r="BF34" s="225"/>
      <c r="BG34" s="225"/>
      <c r="BH34" s="225"/>
      <c r="BI34" s="225"/>
      <c r="BJ34" s="225"/>
      <c r="BK34" s="225"/>
      <c r="BL34" s="225"/>
      <c r="BM34" s="225"/>
      <c r="BN34" s="225"/>
      <c r="BO34" s="225"/>
      <c r="BP34" s="225"/>
      <c r="BQ34" s="225"/>
      <c r="BR34" s="225"/>
      <c r="BS34" s="225"/>
      <c r="BT34" s="225"/>
      <c r="BU34" s="225"/>
      <c r="BV34" s="225"/>
      <c r="BW34" s="225"/>
      <c r="BX34" s="225"/>
      <c r="BY34" s="225"/>
      <c r="BZ34" s="225"/>
      <c r="CA34" s="225"/>
      <c r="CB34" s="225"/>
      <c r="CC34" s="225"/>
      <c r="CD34" s="225"/>
      <c r="CE34" s="225"/>
      <c r="CF34" s="225"/>
      <c r="CG34" s="225"/>
      <c r="CH34" s="225"/>
      <c r="CI34" s="225"/>
      <c r="CJ34" s="225"/>
      <c r="CK34" s="225"/>
      <c r="CL34" s="225"/>
      <c r="CM34" s="225"/>
      <c r="CN34" s="225"/>
      <c r="CO34" s="225"/>
      <c r="CP34" s="225"/>
      <c r="CQ34" s="225"/>
      <c r="CR34" s="265"/>
    </row>
    <row r="35" spans="1:96" s="234" customFormat="1" ht="15" customHeight="1" x14ac:dyDescent="0.35">
      <c r="A35" s="172">
        <v>29</v>
      </c>
      <c r="B35" s="84" t="s">
        <v>476</v>
      </c>
      <c r="C35" s="84" t="s">
        <v>305</v>
      </c>
      <c r="D35" s="84" t="s">
        <v>477</v>
      </c>
      <c r="E35" s="84" t="s">
        <v>478</v>
      </c>
      <c r="F35" s="84"/>
      <c r="G35" s="84"/>
      <c r="H35" s="173"/>
      <c r="I35" s="173" t="s">
        <v>398</v>
      </c>
      <c r="J35" s="173">
        <v>2022</v>
      </c>
      <c r="K35" s="84" t="s">
        <v>386</v>
      </c>
      <c r="L35" s="234" t="s">
        <v>310</v>
      </c>
      <c r="M35" s="84" t="s">
        <v>479</v>
      </c>
      <c r="N35" s="84" t="s">
        <v>480</v>
      </c>
      <c r="O35" s="308" t="s">
        <v>481</v>
      </c>
      <c r="P35" s="225"/>
      <c r="Q35" s="225"/>
      <c r="R35" s="225"/>
      <c r="S35" s="225"/>
      <c r="T35" s="225"/>
      <c r="U35" s="225"/>
      <c r="V35" s="225"/>
      <c r="W35" s="225"/>
      <c r="X35" s="225"/>
      <c r="Y35" s="225"/>
      <c r="Z35" s="225"/>
      <c r="AA35" s="225"/>
      <c r="AB35" s="225"/>
      <c r="AC35" s="225"/>
      <c r="AD35" s="225"/>
      <c r="AE35" s="225"/>
      <c r="AF35" s="225"/>
      <c r="AG35" s="225"/>
      <c r="AH35" s="225"/>
      <c r="AI35" s="225"/>
      <c r="AJ35" s="225"/>
      <c r="AK35" s="225"/>
      <c r="AL35" s="225"/>
      <c r="AM35" s="225"/>
      <c r="AN35" s="225"/>
      <c r="AO35" s="225"/>
      <c r="AP35" s="225"/>
      <c r="AQ35" s="225"/>
      <c r="AR35" s="225"/>
      <c r="AS35" s="225"/>
      <c r="AT35" s="225"/>
      <c r="AU35" s="225"/>
      <c r="AV35" s="225"/>
      <c r="AW35" s="225"/>
      <c r="AX35" s="225"/>
      <c r="AY35" s="225"/>
      <c r="AZ35" s="225"/>
      <c r="BA35" s="225"/>
      <c r="BB35" s="225"/>
      <c r="BC35" s="225"/>
      <c r="BD35" s="225"/>
      <c r="BE35" s="225"/>
      <c r="BF35" s="225"/>
      <c r="BG35" s="225"/>
      <c r="BH35" s="225"/>
      <c r="BI35" s="225"/>
      <c r="BJ35" s="225"/>
      <c r="BK35" s="225"/>
      <c r="BL35" s="225"/>
      <c r="BM35" s="225"/>
      <c r="BN35" s="225"/>
      <c r="BO35" s="225"/>
      <c r="BP35" s="225"/>
      <c r="BQ35" s="225"/>
      <c r="BR35" s="225"/>
      <c r="BS35" s="225"/>
      <c r="BT35" s="225"/>
      <c r="BU35" s="225"/>
      <c r="BV35" s="225"/>
      <c r="BW35" s="225"/>
      <c r="BX35" s="225"/>
      <c r="BY35" s="225"/>
      <c r="BZ35" s="225"/>
      <c r="CA35" s="225"/>
      <c r="CB35" s="225"/>
      <c r="CC35" s="225"/>
      <c r="CD35" s="225"/>
      <c r="CE35" s="225"/>
      <c r="CF35" s="225"/>
      <c r="CG35" s="225"/>
      <c r="CH35" s="225"/>
      <c r="CI35" s="225"/>
      <c r="CJ35" s="225"/>
      <c r="CK35" s="225"/>
      <c r="CL35" s="225"/>
      <c r="CM35" s="225"/>
      <c r="CN35" s="225"/>
      <c r="CO35" s="225"/>
      <c r="CP35" s="225"/>
      <c r="CQ35" s="225"/>
      <c r="CR35" s="265"/>
    </row>
    <row r="36" spans="1:96" s="234" customFormat="1" ht="15" customHeight="1" x14ac:dyDescent="0.35">
      <c r="A36" s="172">
        <v>30</v>
      </c>
      <c r="B36" s="84" t="s">
        <v>476</v>
      </c>
      <c r="C36" s="84" t="s">
        <v>314</v>
      </c>
      <c r="D36" s="84" t="s">
        <v>482</v>
      </c>
      <c r="E36" s="84"/>
      <c r="F36" s="84" t="s">
        <v>483</v>
      </c>
      <c r="G36" s="174">
        <v>170</v>
      </c>
      <c r="H36" s="214">
        <v>470</v>
      </c>
      <c r="I36" s="173" t="s">
        <v>308</v>
      </c>
      <c r="J36" s="173">
        <v>2022</v>
      </c>
      <c r="K36" s="84" t="s">
        <v>386</v>
      </c>
      <c r="L36" s="234" t="s">
        <v>310</v>
      </c>
      <c r="M36" s="84" t="s">
        <v>484</v>
      </c>
      <c r="N36" s="84" t="s">
        <v>485</v>
      </c>
      <c r="O36" s="308" t="s">
        <v>486</v>
      </c>
      <c r="P36" s="225"/>
      <c r="Q36" s="225"/>
      <c r="R36" s="225"/>
      <c r="S36" s="225"/>
      <c r="T36" s="225"/>
      <c r="U36" s="225"/>
      <c r="V36" s="225"/>
      <c r="W36" s="225"/>
      <c r="X36" s="225"/>
      <c r="Y36" s="225"/>
      <c r="Z36" s="225"/>
      <c r="AA36" s="225"/>
      <c r="AB36" s="225"/>
      <c r="AC36" s="225"/>
      <c r="AD36" s="225"/>
      <c r="AE36" s="225"/>
      <c r="AF36" s="225"/>
      <c r="AG36" s="225"/>
      <c r="AH36" s="225"/>
      <c r="AI36" s="225"/>
      <c r="AJ36" s="225"/>
      <c r="AK36" s="225"/>
      <c r="AL36" s="225"/>
      <c r="AM36" s="225"/>
      <c r="AN36" s="225"/>
      <c r="AO36" s="225"/>
      <c r="AP36" s="225"/>
      <c r="AQ36" s="225"/>
      <c r="AR36" s="225"/>
      <c r="AS36" s="225"/>
      <c r="AT36" s="225"/>
      <c r="AU36" s="225"/>
      <c r="AV36" s="225"/>
      <c r="AW36" s="225"/>
      <c r="AX36" s="225"/>
      <c r="AY36" s="225"/>
      <c r="AZ36" s="225"/>
      <c r="BA36" s="225"/>
      <c r="BB36" s="225"/>
      <c r="BC36" s="225"/>
      <c r="BD36" s="225"/>
      <c r="BE36" s="225"/>
      <c r="BF36" s="225"/>
      <c r="BG36" s="225"/>
      <c r="BH36" s="225"/>
      <c r="BI36" s="225"/>
      <c r="BJ36" s="225"/>
      <c r="BK36" s="225"/>
      <c r="BL36" s="225"/>
      <c r="BM36" s="225"/>
      <c r="BN36" s="225"/>
      <c r="BO36" s="225"/>
      <c r="BP36" s="225"/>
      <c r="BQ36" s="225"/>
      <c r="BR36" s="225"/>
      <c r="BS36" s="225"/>
      <c r="BT36" s="225"/>
      <c r="BU36" s="225"/>
      <c r="BV36" s="225"/>
      <c r="BW36" s="225"/>
      <c r="BX36" s="225"/>
      <c r="BY36" s="225"/>
      <c r="BZ36" s="225"/>
      <c r="CA36" s="225"/>
      <c r="CB36" s="225"/>
      <c r="CC36" s="225"/>
      <c r="CD36" s="225"/>
      <c r="CE36" s="225"/>
      <c r="CF36" s="225"/>
      <c r="CG36" s="225"/>
      <c r="CH36" s="225"/>
      <c r="CI36" s="225"/>
      <c r="CJ36" s="225"/>
      <c r="CK36" s="225"/>
      <c r="CL36" s="225"/>
      <c r="CM36" s="225"/>
      <c r="CN36" s="225"/>
      <c r="CO36" s="225"/>
      <c r="CP36" s="225"/>
      <c r="CQ36" s="225"/>
      <c r="CR36" s="265"/>
    </row>
    <row r="37" spans="1:96" s="234" customFormat="1" ht="15" customHeight="1" x14ac:dyDescent="0.35">
      <c r="A37" s="172">
        <v>31</v>
      </c>
      <c r="B37" s="84" t="s">
        <v>476</v>
      </c>
      <c r="C37" s="84" t="s">
        <v>314</v>
      </c>
      <c r="D37" s="84" t="s">
        <v>487</v>
      </c>
      <c r="E37" s="84"/>
      <c r="F37" s="84" t="s">
        <v>488</v>
      </c>
      <c r="G37" s="174">
        <v>2</v>
      </c>
      <c r="H37" s="214">
        <v>4</v>
      </c>
      <c r="I37" s="173" t="s">
        <v>308</v>
      </c>
      <c r="J37" s="173">
        <v>2024</v>
      </c>
      <c r="K37" s="84" t="s">
        <v>386</v>
      </c>
      <c r="L37" s="234" t="s">
        <v>310</v>
      </c>
      <c r="M37" s="84" t="s">
        <v>489</v>
      </c>
      <c r="N37" s="84" t="s">
        <v>490</v>
      </c>
      <c r="O37" s="308" t="s">
        <v>491</v>
      </c>
      <c r="P37" s="225"/>
      <c r="Q37" s="225"/>
      <c r="R37" s="225"/>
      <c r="S37" s="225"/>
      <c r="T37" s="225"/>
      <c r="U37" s="225"/>
      <c r="V37" s="225"/>
      <c r="W37" s="225"/>
      <c r="X37" s="225"/>
      <c r="Y37" s="225"/>
      <c r="Z37" s="225"/>
      <c r="AA37" s="225"/>
      <c r="AB37" s="225"/>
      <c r="AC37" s="225"/>
      <c r="AD37" s="225"/>
      <c r="AE37" s="225"/>
      <c r="AF37" s="225"/>
      <c r="AG37" s="225"/>
      <c r="AH37" s="225"/>
      <c r="AI37" s="225"/>
      <c r="AJ37" s="225"/>
      <c r="AK37" s="225"/>
      <c r="AL37" s="225"/>
      <c r="AM37" s="225"/>
      <c r="AN37" s="225"/>
      <c r="AO37" s="225"/>
      <c r="AP37" s="225"/>
      <c r="AQ37" s="225"/>
      <c r="AR37" s="225"/>
      <c r="AS37" s="225"/>
      <c r="AT37" s="225"/>
      <c r="AU37" s="225"/>
      <c r="AV37" s="225"/>
      <c r="AW37" s="225"/>
      <c r="AX37" s="225"/>
      <c r="AY37" s="225"/>
      <c r="AZ37" s="225"/>
      <c r="BA37" s="225"/>
      <c r="BB37" s="225"/>
      <c r="BC37" s="225"/>
      <c r="BD37" s="225"/>
      <c r="BE37" s="225"/>
      <c r="BF37" s="225"/>
      <c r="BG37" s="225"/>
      <c r="BH37" s="225"/>
      <c r="BI37" s="225"/>
      <c r="BJ37" s="225"/>
      <c r="BK37" s="225"/>
      <c r="BL37" s="225"/>
      <c r="BM37" s="225"/>
      <c r="BN37" s="225"/>
      <c r="BO37" s="225"/>
      <c r="BP37" s="225"/>
      <c r="BQ37" s="225"/>
      <c r="BR37" s="225"/>
      <c r="BS37" s="225"/>
      <c r="BT37" s="225"/>
      <c r="BU37" s="225"/>
      <c r="BV37" s="225"/>
      <c r="BW37" s="225"/>
      <c r="BX37" s="225"/>
      <c r="BY37" s="225"/>
      <c r="BZ37" s="225"/>
      <c r="CA37" s="225"/>
      <c r="CB37" s="225"/>
      <c r="CC37" s="225"/>
      <c r="CD37" s="225"/>
      <c r="CE37" s="225"/>
      <c r="CF37" s="225"/>
      <c r="CG37" s="225"/>
      <c r="CH37" s="225"/>
      <c r="CI37" s="225"/>
      <c r="CJ37" s="225"/>
      <c r="CK37" s="225"/>
      <c r="CL37" s="225"/>
      <c r="CM37" s="225"/>
      <c r="CN37" s="225"/>
      <c r="CO37" s="225"/>
      <c r="CP37" s="225"/>
      <c r="CQ37" s="225"/>
      <c r="CR37" s="265"/>
    </row>
    <row r="38" spans="1:96" s="234" customFormat="1" ht="15" customHeight="1" x14ac:dyDescent="0.35">
      <c r="A38" s="288">
        <v>247</v>
      </c>
      <c r="B38" s="285" t="s">
        <v>492</v>
      </c>
      <c r="C38" s="285" t="s">
        <v>305</v>
      </c>
      <c r="D38" s="285" t="s">
        <v>493</v>
      </c>
      <c r="E38" s="286" t="s">
        <v>494</v>
      </c>
      <c r="F38" s="285" t="s">
        <v>170</v>
      </c>
      <c r="G38" s="285" t="s">
        <v>170</v>
      </c>
      <c r="H38" s="287" t="s">
        <v>170</v>
      </c>
      <c r="I38" s="287" t="s">
        <v>324</v>
      </c>
      <c r="J38" s="287">
        <v>2024</v>
      </c>
      <c r="K38" s="285" t="s">
        <v>447</v>
      </c>
      <c r="L38" s="234" t="s">
        <v>310</v>
      </c>
      <c r="M38" s="286" t="s">
        <v>495</v>
      </c>
      <c r="N38" s="285" t="s">
        <v>170</v>
      </c>
      <c r="O38" s="293" t="s">
        <v>496</v>
      </c>
      <c r="P38" s="225"/>
      <c r="Q38" s="225"/>
      <c r="R38" s="225"/>
      <c r="S38" s="225"/>
      <c r="T38" s="225"/>
      <c r="U38" s="225"/>
      <c r="V38" s="225"/>
      <c r="W38" s="225"/>
      <c r="X38" s="225"/>
      <c r="Y38" s="225"/>
      <c r="Z38" s="225"/>
      <c r="AA38" s="225"/>
      <c r="AB38" s="225"/>
      <c r="AC38" s="225"/>
      <c r="AD38" s="225"/>
      <c r="AE38" s="225"/>
      <c r="AF38" s="225"/>
      <c r="AG38" s="225"/>
      <c r="AH38" s="225"/>
      <c r="AI38" s="225"/>
      <c r="AJ38" s="225"/>
      <c r="AK38" s="225"/>
      <c r="AL38" s="225"/>
      <c r="AM38" s="225"/>
      <c r="AN38" s="225"/>
      <c r="AO38" s="225"/>
      <c r="AP38" s="225"/>
      <c r="AQ38" s="225"/>
      <c r="AR38" s="225"/>
      <c r="AS38" s="225"/>
      <c r="AT38" s="225"/>
      <c r="AU38" s="225"/>
      <c r="AV38" s="225"/>
      <c r="AW38" s="225"/>
      <c r="AX38" s="225"/>
      <c r="AY38" s="225"/>
      <c r="AZ38" s="225"/>
      <c r="BA38" s="225"/>
      <c r="BB38" s="225"/>
      <c r="BC38" s="225"/>
      <c r="BD38" s="225"/>
      <c r="BE38" s="225"/>
      <c r="BF38" s="225"/>
      <c r="BG38" s="225"/>
      <c r="BH38" s="225"/>
      <c r="BI38" s="225"/>
      <c r="BJ38" s="225"/>
      <c r="BK38" s="225"/>
      <c r="BL38" s="225"/>
      <c r="BM38" s="225"/>
      <c r="BN38" s="225"/>
      <c r="BO38" s="225"/>
      <c r="BP38" s="225"/>
      <c r="BQ38" s="225"/>
      <c r="BR38" s="225"/>
      <c r="BS38" s="225"/>
      <c r="BT38" s="225"/>
      <c r="BU38" s="225"/>
      <c r="BV38" s="225"/>
      <c r="BW38" s="225"/>
      <c r="BX38" s="225"/>
      <c r="BY38" s="225"/>
      <c r="BZ38" s="225"/>
      <c r="CA38" s="225"/>
      <c r="CB38" s="225"/>
      <c r="CC38" s="225"/>
      <c r="CD38" s="225"/>
      <c r="CE38" s="225"/>
      <c r="CF38" s="225"/>
      <c r="CG38" s="225"/>
      <c r="CH38" s="225"/>
      <c r="CI38" s="225"/>
      <c r="CJ38" s="225"/>
      <c r="CK38" s="225"/>
      <c r="CL38" s="225"/>
      <c r="CM38" s="225"/>
      <c r="CN38" s="225"/>
      <c r="CO38" s="225"/>
      <c r="CP38" s="225"/>
      <c r="CQ38" s="225"/>
      <c r="CR38" s="265"/>
    </row>
    <row r="39" spans="1:96" s="234" customFormat="1" ht="15" customHeight="1" x14ac:dyDescent="0.35">
      <c r="A39" s="288">
        <v>248</v>
      </c>
      <c r="B39" s="285" t="s">
        <v>492</v>
      </c>
      <c r="C39" s="285" t="s">
        <v>314</v>
      </c>
      <c r="D39" s="286" t="s">
        <v>497</v>
      </c>
      <c r="E39" s="285" t="s">
        <v>170</v>
      </c>
      <c r="F39" s="285" t="s">
        <v>329</v>
      </c>
      <c r="G39" s="285">
        <v>87</v>
      </c>
      <c r="H39" s="287">
        <v>331</v>
      </c>
      <c r="I39" s="287" t="s">
        <v>308</v>
      </c>
      <c r="J39" s="287">
        <v>2025</v>
      </c>
      <c r="K39" s="285" t="s">
        <v>447</v>
      </c>
      <c r="L39" s="234" t="s">
        <v>310</v>
      </c>
      <c r="M39" s="285" t="s">
        <v>498</v>
      </c>
      <c r="N39" s="285" t="s">
        <v>401</v>
      </c>
      <c r="O39" s="293" t="s">
        <v>499</v>
      </c>
      <c r="P39" s="225"/>
      <c r="Q39" s="225"/>
      <c r="R39" s="225"/>
      <c r="S39" s="225"/>
      <c r="T39" s="225"/>
      <c r="U39" s="225"/>
      <c r="V39" s="225"/>
      <c r="W39" s="225"/>
      <c r="X39" s="225"/>
      <c r="Y39" s="225"/>
      <c r="Z39" s="225"/>
      <c r="AA39" s="225"/>
      <c r="AB39" s="225"/>
      <c r="AC39" s="225"/>
      <c r="AD39" s="225"/>
      <c r="AE39" s="225"/>
      <c r="AF39" s="225"/>
      <c r="AG39" s="225"/>
      <c r="AH39" s="225"/>
      <c r="AI39" s="225"/>
      <c r="AJ39" s="225"/>
      <c r="AK39" s="225"/>
      <c r="AL39" s="225"/>
      <c r="AM39" s="225"/>
      <c r="AN39" s="225"/>
      <c r="AO39" s="225"/>
      <c r="AP39" s="225"/>
      <c r="AQ39" s="225"/>
      <c r="AR39" s="225"/>
      <c r="AS39" s="225"/>
      <c r="AT39" s="225"/>
      <c r="AU39" s="225"/>
      <c r="AV39" s="225"/>
      <c r="AW39" s="225"/>
      <c r="AX39" s="225"/>
      <c r="AY39" s="225"/>
      <c r="AZ39" s="225"/>
      <c r="BA39" s="225"/>
      <c r="BB39" s="225"/>
      <c r="BC39" s="225"/>
      <c r="BD39" s="225"/>
      <c r="BE39" s="225"/>
      <c r="BF39" s="225"/>
      <c r="BG39" s="225"/>
      <c r="BH39" s="225"/>
      <c r="BI39" s="225"/>
      <c r="BJ39" s="225"/>
      <c r="BK39" s="225"/>
      <c r="BL39" s="225"/>
      <c r="BM39" s="225"/>
      <c r="BN39" s="225"/>
      <c r="BO39" s="225"/>
      <c r="BP39" s="225"/>
      <c r="BQ39" s="225"/>
      <c r="BR39" s="225"/>
      <c r="BS39" s="225"/>
      <c r="BT39" s="225"/>
      <c r="BU39" s="225"/>
      <c r="BV39" s="225"/>
      <c r="BW39" s="225"/>
      <c r="BX39" s="225"/>
      <c r="BY39" s="225"/>
      <c r="BZ39" s="225"/>
      <c r="CA39" s="225"/>
      <c r="CB39" s="225"/>
      <c r="CC39" s="225"/>
      <c r="CD39" s="225"/>
      <c r="CE39" s="225"/>
      <c r="CF39" s="225"/>
      <c r="CG39" s="225"/>
      <c r="CH39" s="225"/>
      <c r="CI39" s="225"/>
      <c r="CJ39" s="225"/>
      <c r="CK39" s="225"/>
      <c r="CL39" s="225"/>
      <c r="CM39" s="225"/>
      <c r="CN39" s="225"/>
      <c r="CO39" s="225"/>
      <c r="CP39" s="225"/>
      <c r="CQ39" s="225"/>
      <c r="CR39" s="265"/>
    </row>
    <row r="40" spans="1:96" s="234" customFormat="1" ht="15" customHeight="1" x14ac:dyDescent="0.35">
      <c r="A40" s="284">
        <v>249</v>
      </c>
      <c r="B40" s="285" t="s">
        <v>500</v>
      </c>
      <c r="C40" s="285" t="s">
        <v>314</v>
      </c>
      <c r="D40" s="289" t="s">
        <v>501</v>
      </c>
      <c r="E40" s="285"/>
      <c r="F40" s="285" t="s">
        <v>502</v>
      </c>
      <c r="G40" s="285">
        <v>0</v>
      </c>
      <c r="H40" s="287">
        <v>6</v>
      </c>
      <c r="I40" s="287" t="s">
        <v>398</v>
      </c>
      <c r="J40" s="287">
        <v>2026</v>
      </c>
      <c r="K40" s="285" t="s">
        <v>399</v>
      </c>
      <c r="L40" s="234" t="s">
        <v>310</v>
      </c>
      <c r="M40" s="285" t="s">
        <v>503</v>
      </c>
      <c r="N40" s="285" t="s">
        <v>401</v>
      </c>
      <c r="O40" s="328" t="s">
        <v>504</v>
      </c>
      <c r="P40" s="225"/>
      <c r="Q40" s="225"/>
      <c r="R40" s="225"/>
      <c r="S40" s="225"/>
      <c r="T40" s="225"/>
      <c r="U40" s="225"/>
      <c r="V40" s="225"/>
      <c r="W40" s="225"/>
      <c r="X40" s="225"/>
      <c r="Y40" s="225"/>
      <c r="Z40" s="225"/>
      <c r="AA40" s="225"/>
      <c r="AB40" s="225"/>
      <c r="AC40" s="225"/>
      <c r="AD40" s="225"/>
      <c r="AE40" s="225"/>
      <c r="AF40" s="225"/>
      <c r="AG40" s="225"/>
      <c r="AH40" s="225"/>
      <c r="AI40" s="225"/>
      <c r="AJ40" s="225"/>
      <c r="AK40" s="225"/>
      <c r="AL40" s="225"/>
      <c r="AM40" s="225"/>
      <c r="AN40" s="225"/>
      <c r="AO40" s="225"/>
      <c r="AP40" s="225"/>
      <c r="AQ40" s="225"/>
      <c r="AR40" s="225"/>
      <c r="AS40" s="225"/>
      <c r="AT40" s="225"/>
      <c r="AU40" s="225"/>
      <c r="AV40" s="225"/>
      <c r="AW40" s="225"/>
      <c r="AX40" s="225"/>
      <c r="AY40" s="225"/>
      <c r="AZ40" s="225"/>
      <c r="BA40" s="225"/>
      <c r="BB40" s="225"/>
      <c r="BC40" s="225"/>
      <c r="BD40" s="225"/>
      <c r="BE40" s="225"/>
      <c r="BF40" s="225"/>
      <c r="BG40" s="225"/>
      <c r="BH40" s="225"/>
      <c r="BI40" s="225"/>
      <c r="BJ40" s="225"/>
      <c r="BK40" s="225"/>
      <c r="BL40" s="225"/>
      <c r="BM40" s="225"/>
      <c r="BN40" s="225"/>
      <c r="BO40" s="225"/>
      <c r="BP40" s="225"/>
      <c r="BQ40" s="225"/>
      <c r="BR40" s="225"/>
      <c r="BS40" s="225"/>
      <c r="BT40" s="225"/>
      <c r="BU40" s="225"/>
      <c r="BV40" s="225"/>
      <c r="BW40" s="225"/>
      <c r="BX40" s="225"/>
      <c r="BY40" s="225"/>
      <c r="BZ40" s="225"/>
      <c r="CA40" s="225"/>
      <c r="CB40" s="225"/>
      <c r="CC40" s="225"/>
      <c r="CD40" s="225"/>
      <c r="CE40" s="225"/>
      <c r="CF40" s="225"/>
      <c r="CG40" s="225"/>
      <c r="CH40" s="225"/>
      <c r="CI40" s="225"/>
      <c r="CJ40" s="225"/>
      <c r="CK40" s="225"/>
      <c r="CL40" s="225"/>
      <c r="CM40" s="225"/>
      <c r="CN40" s="225"/>
      <c r="CO40" s="225"/>
      <c r="CP40" s="225"/>
      <c r="CQ40" s="225"/>
      <c r="CR40" s="265"/>
    </row>
    <row r="41" spans="1:96" s="234" customFormat="1" ht="15" customHeight="1" x14ac:dyDescent="0.35">
      <c r="A41" s="172">
        <v>32</v>
      </c>
      <c r="B41" s="84" t="s">
        <v>505</v>
      </c>
      <c r="C41" s="84" t="s">
        <v>305</v>
      </c>
      <c r="D41" s="84" t="s">
        <v>506</v>
      </c>
      <c r="E41" s="84" t="s">
        <v>507</v>
      </c>
      <c r="F41" s="84"/>
      <c r="G41" s="84"/>
      <c r="H41" s="173"/>
      <c r="I41" s="173" t="s">
        <v>398</v>
      </c>
      <c r="J41" s="173">
        <v>2023</v>
      </c>
      <c r="K41" s="84" t="s">
        <v>508</v>
      </c>
      <c r="L41" s="84" t="s">
        <v>509</v>
      </c>
      <c r="M41" s="84" t="s">
        <v>510</v>
      </c>
      <c r="N41" s="84" t="s">
        <v>511</v>
      </c>
      <c r="O41" s="260" t="s">
        <v>512</v>
      </c>
      <c r="P41" s="225"/>
      <c r="Q41" s="225"/>
      <c r="R41" s="225"/>
      <c r="S41" s="225"/>
      <c r="T41" s="225"/>
      <c r="U41" s="225"/>
      <c r="V41" s="225"/>
      <c r="W41" s="225"/>
      <c r="X41" s="225"/>
      <c r="Y41" s="225"/>
      <c r="Z41" s="225"/>
      <c r="AA41" s="225"/>
      <c r="AB41" s="225"/>
      <c r="AC41" s="225"/>
      <c r="AD41" s="225"/>
      <c r="AE41" s="225"/>
      <c r="AF41" s="225"/>
      <c r="AG41" s="225"/>
      <c r="AH41" s="225"/>
      <c r="AI41" s="225"/>
      <c r="AJ41" s="225"/>
      <c r="AK41" s="225"/>
      <c r="AL41" s="225"/>
      <c r="AM41" s="225"/>
      <c r="AN41" s="225"/>
      <c r="AO41" s="225"/>
      <c r="AP41" s="225"/>
      <c r="AQ41" s="225"/>
      <c r="AR41" s="225"/>
      <c r="AS41" s="225"/>
      <c r="AT41" s="225"/>
      <c r="AU41" s="225"/>
      <c r="AV41" s="225"/>
      <c r="AW41" s="225"/>
      <c r="AX41" s="225"/>
      <c r="AY41" s="225"/>
      <c r="AZ41" s="225"/>
      <c r="BA41" s="225"/>
      <c r="BB41" s="225"/>
      <c r="BC41" s="225"/>
      <c r="BD41" s="225"/>
      <c r="BE41" s="225"/>
      <c r="BF41" s="225"/>
      <c r="BG41" s="225"/>
      <c r="BH41" s="225"/>
      <c r="BI41" s="225"/>
      <c r="BJ41" s="225"/>
      <c r="BK41" s="225"/>
      <c r="BL41" s="225"/>
      <c r="BM41" s="225"/>
      <c r="BN41" s="225"/>
      <c r="BO41" s="225"/>
      <c r="BP41" s="225"/>
      <c r="BQ41" s="225"/>
      <c r="BR41" s="225"/>
      <c r="BS41" s="225"/>
      <c r="BT41" s="225"/>
      <c r="BU41" s="225"/>
      <c r="BV41" s="225"/>
      <c r="BW41" s="225"/>
      <c r="BX41" s="225"/>
      <c r="BY41" s="225"/>
      <c r="BZ41" s="225"/>
      <c r="CA41" s="225"/>
      <c r="CB41" s="225"/>
      <c r="CC41" s="225"/>
      <c r="CD41" s="225"/>
      <c r="CE41" s="225"/>
      <c r="CF41" s="225"/>
      <c r="CG41" s="225"/>
      <c r="CH41" s="225"/>
      <c r="CI41" s="225"/>
      <c r="CJ41" s="225"/>
      <c r="CK41" s="225"/>
      <c r="CL41" s="225"/>
      <c r="CM41" s="225"/>
      <c r="CN41" s="225"/>
      <c r="CO41" s="225"/>
      <c r="CP41" s="225"/>
      <c r="CQ41" s="225"/>
      <c r="CR41" s="265"/>
    </row>
    <row r="42" spans="1:96" s="234" customFormat="1" ht="15" customHeight="1" x14ac:dyDescent="0.35">
      <c r="A42" s="172">
        <v>33</v>
      </c>
      <c r="B42" s="84" t="s">
        <v>505</v>
      </c>
      <c r="C42" s="84" t="s">
        <v>314</v>
      </c>
      <c r="D42" s="84" t="s">
        <v>513</v>
      </c>
      <c r="E42" s="84"/>
      <c r="F42" s="84" t="s">
        <v>514</v>
      </c>
      <c r="G42" s="174">
        <v>0</v>
      </c>
      <c r="H42" s="214">
        <v>161000</v>
      </c>
      <c r="I42" s="173" t="s">
        <v>308</v>
      </c>
      <c r="J42" s="173">
        <v>2025</v>
      </c>
      <c r="K42" s="84" t="s">
        <v>515</v>
      </c>
      <c r="L42" s="84" t="s">
        <v>516</v>
      </c>
      <c r="M42" s="84" t="s">
        <v>517</v>
      </c>
      <c r="N42" s="84" t="s">
        <v>518</v>
      </c>
      <c r="O42" s="260" t="s">
        <v>519</v>
      </c>
      <c r="P42" s="225"/>
      <c r="Q42" s="225"/>
      <c r="R42" s="225"/>
      <c r="S42" s="225"/>
      <c r="T42" s="225"/>
      <c r="U42" s="225"/>
      <c r="V42" s="225"/>
      <c r="W42" s="225"/>
      <c r="X42" s="225"/>
      <c r="Y42" s="225"/>
      <c r="Z42" s="225"/>
      <c r="AA42" s="225"/>
      <c r="AB42" s="225"/>
      <c r="AC42" s="225"/>
      <c r="AD42" s="225"/>
      <c r="AE42" s="225"/>
      <c r="AF42" s="225"/>
      <c r="AG42" s="225"/>
      <c r="AH42" s="225"/>
      <c r="AI42" s="225"/>
      <c r="AJ42" s="225"/>
      <c r="AK42" s="225"/>
      <c r="AL42" s="225"/>
      <c r="AM42" s="225"/>
      <c r="AN42" s="225"/>
      <c r="AO42" s="225"/>
      <c r="AP42" s="225"/>
      <c r="AQ42" s="225"/>
      <c r="AR42" s="225"/>
      <c r="AS42" s="225"/>
      <c r="AT42" s="225"/>
      <c r="AU42" s="225"/>
      <c r="AV42" s="225"/>
      <c r="AW42" s="225"/>
      <c r="AX42" s="225"/>
      <c r="AY42" s="225"/>
      <c r="AZ42" s="225"/>
      <c r="BA42" s="225"/>
      <c r="BB42" s="225"/>
      <c r="BC42" s="225"/>
      <c r="BD42" s="225"/>
      <c r="BE42" s="225"/>
      <c r="BF42" s="225"/>
      <c r="BG42" s="225"/>
      <c r="BH42" s="225"/>
      <c r="BI42" s="225"/>
      <c r="BJ42" s="225"/>
      <c r="BK42" s="225"/>
      <c r="BL42" s="225"/>
      <c r="BM42" s="225"/>
      <c r="BN42" s="225"/>
      <c r="BO42" s="225"/>
      <c r="BP42" s="225"/>
      <c r="BQ42" s="225"/>
      <c r="BR42" s="225"/>
      <c r="BS42" s="225"/>
      <c r="BT42" s="225"/>
      <c r="BU42" s="225"/>
      <c r="BV42" s="225"/>
      <c r="BW42" s="225"/>
      <c r="BX42" s="225"/>
      <c r="BY42" s="225"/>
      <c r="BZ42" s="225"/>
      <c r="CA42" s="225"/>
      <c r="CB42" s="225"/>
      <c r="CC42" s="225"/>
      <c r="CD42" s="225"/>
      <c r="CE42" s="225"/>
      <c r="CF42" s="225"/>
      <c r="CG42" s="225"/>
      <c r="CH42" s="225"/>
      <c r="CI42" s="225"/>
      <c r="CJ42" s="225"/>
      <c r="CK42" s="225"/>
      <c r="CL42" s="225"/>
      <c r="CM42" s="225"/>
      <c r="CN42" s="225"/>
      <c r="CO42" s="225"/>
      <c r="CP42" s="225"/>
      <c r="CQ42" s="225"/>
      <c r="CR42" s="265"/>
    </row>
    <row r="43" spans="1:96" s="234" customFormat="1" ht="15" customHeight="1" x14ac:dyDescent="0.35">
      <c r="A43" s="172">
        <v>34</v>
      </c>
      <c r="B43" s="84" t="s">
        <v>505</v>
      </c>
      <c r="C43" s="84" t="s">
        <v>314</v>
      </c>
      <c r="D43" s="84" t="s">
        <v>520</v>
      </c>
      <c r="E43" s="84"/>
      <c r="F43" s="84" t="s">
        <v>521</v>
      </c>
      <c r="G43" s="174">
        <v>0</v>
      </c>
      <c r="H43" s="214">
        <v>55000</v>
      </c>
      <c r="I43" s="173" t="s">
        <v>308</v>
      </c>
      <c r="J43" s="173">
        <v>2025</v>
      </c>
      <c r="K43" s="84" t="s">
        <v>515</v>
      </c>
      <c r="L43" s="84" t="s">
        <v>516</v>
      </c>
      <c r="M43" s="84" t="s">
        <v>522</v>
      </c>
      <c r="N43" s="84" t="s">
        <v>518</v>
      </c>
      <c r="O43" s="260" t="s">
        <v>519</v>
      </c>
      <c r="P43" s="225"/>
      <c r="Q43" s="225"/>
      <c r="R43" s="225"/>
      <c r="S43" s="225"/>
      <c r="T43" s="225"/>
      <c r="U43" s="225"/>
      <c r="V43" s="225"/>
      <c r="W43" s="225"/>
      <c r="X43" s="225"/>
      <c r="Y43" s="225"/>
      <c r="Z43" s="225"/>
      <c r="AA43" s="225"/>
      <c r="AB43" s="225"/>
      <c r="AC43" s="225"/>
      <c r="AD43" s="225"/>
      <c r="AE43" s="225"/>
      <c r="AF43" s="225"/>
      <c r="AG43" s="225"/>
      <c r="AH43" s="225"/>
      <c r="AI43" s="225"/>
      <c r="AJ43" s="225"/>
      <c r="AK43" s="225"/>
      <c r="AL43" s="225"/>
      <c r="AM43" s="225"/>
      <c r="AN43" s="225"/>
      <c r="AO43" s="225"/>
      <c r="AP43" s="225"/>
      <c r="AQ43" s="225"/>
      <c r="AR43" s="225"/>
      <c r="AS43" s="225"/>
      <c r="AT43" s="225"/>
      <c r="AU43" s="225"/>
      <c r="AV43" s="225"/>
      <c r="AW43" s="225"/>
      <c r="AX43" s="225"/>
      <c r="AY43" s="225"/>
      <c r="AZ43" s="225"/>
      <c r="BA43" s="225"/>
      <c r="BB43" s="225"/>
      <c r="BC43" s="225"/>
      <c r="BD43" s="225"/>
      <c r="BE43" s="225"/>
      <c r="BF43" s="225"/>
      <c r="BG43" s="225"/>
      <c r="BH43" s="225"/>
      <c r="BI43" s="225"/>
      <c r="BJ43" s="225"/>
      <c r="BK43" s="225"/>
      <c r="BL43" s="225"/>
      <c r="BM43" s="225"/>
      <c r="BN43" s="225"/>
      <c r="BO43" s="225"/>
      <c r="BP43" s="225"/>
      <c r="BQ43" s="225"/>
      <c r="BR43" s="225"/>
      <c r="BS43" s="225"/>
      <c r="BT43" s="225"/>
      <c r="BU43" s="225"/>
      <c r="BV43" s="225"/>
      <c r="BW43" s="225"/>
      <c r="BX43" s="225"/>
      <c r="BY43" s="225"/>
      <c r="BZ43" s="225"/>
      <c r="CA43" s="225"/>
      <c r="CB43" s="225"/>
      <c r="CC43" s="225"/>
      <c r="CD43" s="225"/>
      <c r="CE43" s="225"/>
      <c r="CF43" s="225"/>
      <c r="CG43" s="225"/>
      <c r="CH43" s="225"/>
      <c r="CI43" s="225"/>
      <c r="CJ43" s="225"/>
      <c r="CK43" s="225"/>
      <c r="CL43" s="225"/>
      <c r="CM43" s="225"/>
      <c r="CN43" s="225"/>
      <c r="CO43" s="225"/>
      <c r="CP43" s="225"/>
      <c r="CQ43" s="225"/>
      <c r="CR43" s="265"/>
    </row>
    <row r="44" spans="1:96" s="234" customFormat="1" ht="15" customHeight="1" x14ac:dyDescent="0.35">
      <c r="A44" s="172">
        <v>35</v>
      </c>
      <c r="B44" s="84" t="s">
        <v>505</v>
      </c>
      <c r="C44" s="84" t="s">
        <v>314</v>
      </c>
      <c r="D44" s="84" t="s">
        <v>523</v>
      </c>
      <c r="E44" s="84"/>
      <c r="F44" s="84" t="s">
        <v>524</v>
      </c>
      <c r="G44" s="174">
        <v>0</v>
      </c>
      <c r="H44" s="214">
        <v>77</v>
      </c>
      <c r="I44" s="173" t="s">
        <v>308</v>
      </c>
      <c r="J44" s="173">
        <v>2025</v>
      </c>
      <c r="K44" s="84" t="s">
        <v>525</v>
      </c>
      <c r="L44" s="84" t="s">
        <v>526</v>
      </c>
      <c r="M44" s="84" t="s">
        <v>527</v>
      </c>
      <c r="N44" s="84" t="s">
        <v>528</v>
      </c>
      <c r="O44" s="260" t="s">
        <v>529</v>
      </c>
      <c r="P44" s="225"/>
      <c r="Q44" s="225"/>
      <c r="R44" s="225"/>
      <c r="S44" s="225"/>
      <c r="T44" s="225"/>
      <c r="U44" s="225"/>
      <c r="V44" s="225"/>
      <c r="W44" s="225"/>
      <c r="X44" s="225"/>
      <c r="Y44" s="225"/>
      <c r="Z44" s="225"/>
      <c r="AA44" s="225"/>
      <c r="AB44" s="225"/>
      <c r="AC44" s="225"/>
      <c r="AD44" s="225"/>
      <c r="AE44" s="225"/>
      <c r="AF44" s="225"/>
      <c r="AG44" s="225"/>
      <c r="AH44" s="225"/>
      <c r="AI44" s="225"/>
      <c r="AJ44" s="225"/>
      <c r="AK44" s="225"/>
      <c r="AL44" s="225"/>
      <c r="AM44" s="225"/>
      <c r="AN44" s="225"/>
      <c r="AO44" s="225"/>
      <c r="AP44" s="225"/>
      <c r="AQ44" s="225"/>
      <c r="AR44" s="225"/>
      <c r="AS44" s="225"/>
      <c r="AT44" s="225"/>
      <c r="AU44" s="225"/>
      <c r="AV44" s="225"/>
      <c r="AW44" s="225"/>
      <c r="AX44" s="225"/>
      <c r="AY44" s="225"/>
      <c r="AZ44" s="225"/>
      <c r="BA44" s="225"/>
      <c r="BB44" s="225"/>
      <c r="BC44" s="225"/>
      <c r="BD44" s="225"/>
      <c r="BE44" s="225"/>
      <c r="BF44" s="225"/>
      <c r="BG44" s="225"/>
      <c r="BH44" s="225"/>
      <c r="BI44" s="225"/>
      <c r="BJ44" s="225"/>
      <c r="BK44" s="225"/>
      <c r="BL44" s="225"/>
      <c r="BM44" s="225"/>
      <c r="BN44" s="225"/>
      <c r="BO44" s="225"/>
      <c r="BP44" s="225"/>
      <c r="BQ44" s="225"/>
      <c r="BR44" s="225"/>
      <c r="BS44" s="225"/>
      <c r="BT44" s="225"/>
      <c r="BU44" s="225"/>
      <c r="BV44" s="225"/>
      <c r="BW44" s="225"/>
      <c r="BX44" s="225"/>
      <c r="BY44" s="225"/>
      <c r="BZ44" s="225"/>
      <c r="CA44" s="225"/>
      <c r="CB44" s="225"/>
      <c r="CC44" s="225"/>
      <c r="CD44" s="225"/>
      <c r="CE44" s="225"/>
      <c r="CF44" s="225"/>
      <c r="CG44" s="225"/>
      <c r="CH44" s="225"/>
      <c r="CI44" s="225"/>
      <c r="CJ44" s="225"/>
      <c r="CK44" s="225"/>
      <c r="CL44" s="225"/>
      <c r="CM44" s="225"/>
      <c r="CN44" s="225"/>
      <c r="CO44" s="225"/>
      <c r="CP44" s="225"/>
      <c r="CQ44" s="225"/>
      <c r="CR44" s="265"/>
    </row>
    <row r="45" spans="1:96" s="234" customFormat="1" ht="15" customHeight="1" x14ac:dyDescent="0.35">
      <c r="A45" s="172">
        <v>36</v>
      </c>
      <c r="B45" s="84" t="s">
        <v>530</v>
      </c>
      <c r="C45" s="84" t="s">
        <v>314</v>
      </c>
      <c r="D45" s="84" t="s">
        <v>531</v>
      </c>
      <c r="E45" s="84"/>
      <c r="F45" s="84" t="s">
        <v>524</v>
      </c>
      <c r="G45" s="174">
        <v>0</v>
      </c>
      <c r="H45" s="214">
        <v>25</v>
      </c>
      <c r="I45" s="173" t="s">
        <v>308</v>
      </c>
      <c r="J45" s="173">
        <v>2024</v>
      </c>
      <c r="K45" s="84" t="s">
        <v>532</v>
      </c>
      <c r="L45" s="84" t="s">
        <v>533</v>
      </c>
      <c r="M45" s="84" t="s">
        <v>534</v>
      </c>
      <c r="N45" s="84" t="s">
        <v>535</v>
      </c>
      <c r="O45" s="260" t="s">
        <v>536</v>
      </c>
      <c r="P45" s="225"/>
      <c r="Q45" s="225"/>
      <c r="R45" s="225"/>
      <c r="S45" s="225"/>
      <c r="T45" s="225"/>
      <c r="U45" s="225"/>
      <c r="V45" s="225"/>
      <c r="W45" s="225"/>
      <c r="X45" s="225"/>
      <c r="Y45" s="225"/>
      <c r="Z45" s="225"/>
      <c r="AA45" s="225"/>
      <c r="AB45" s="225"/>
      <c r="AC45" s="225"/>
      <c r="AD45" s="225"/>
      <c r="AE45" s="225"/>
      <c r="AF45" s="225"/>
      <c r="AG45" s="225"/>
      <c r="AH45" s="225"/>
      <c r="AI45" s="225"/>
      <c r="AJ45" s="225"/>
      <c r="AK45" s="225"/>
      <c r="AL45" s="225"/>
      <c r="AM45" s="225"/>
      <c r="AN45" s="225"/>
      <c r="AO45" s="225"/>
      <c r="AP45" s="225"/>
      <c r="AQ45" s="225"/>
      <c r="AR45" s="225"/>
      <c r="AS45" s="225"/>
      <c r="AT45" s="225"/>
      <c r="AU45" s="225"/>
      <c r="AV45" s="225"/>
      <c r="AW45" s="225"/>
      <c r="AX45" s="225"/>
      <c r="AY45" s="225"/>
      <c r="AZ45" s="225"/>
      <c r="BA45" s="225"/>
      <c r="BB45" s="225"/>
      <c r="BC45" s="225"/>
      <c r="BD45" s="225"/>
      <c r="BE45" s="225"/>
      <c r="BF45" s="225"/>
      <c r="BG45" s="225"/>
      <c r="BH45" s="225"/>
      <c r="BI45" s="225"/>
      <c r="BJ45" s="225"/>
      <c r="BK45" s="225"/>
      <c r="BL45" s="225"/>
      <c r="BM45" s="225"/>
      <c r="BN45" s="225"/>
      <c r="BO45" s="225"/>
      <c r="BP45" s="225"/>
      <c r="BQ45" s="225"/>
      <c r="BR45" s="225"/>
      <c r="BS45" s="225"/>
      <c r="BT45" s="225"/>
      <c r="BU45" s="225"/>
      <c r="BV45" s="225"/>
      <c r="BW45" s="225"/>
      <c r="BX45" s="225"/>
      <c r="BY45" s="225"/>
      <c r="BZ45" s="225"/>
      <c r="CA45" s="225"/>
      <c r="CB45" s="225"/>
      <c r="CC45" s="225"/>
      <c r="CD45" s="225"/>
      <c r="CE45" s="225"/>
      <c r="CF45" s="225"/>
      <c r="CG45" s="225"/>
      <c r="CH45" s="225"/>
      <c r="CI45" s="225"/>
      <c r="CJ45" s="225"/>
      <c r="CK45" s="225"/>
      <c r="CL45" s="225"/>
      <c r="CM45" s="225"/>
      <c r="CN45" s="225"/>
      <c r="CO45" s="225"/>
      <c r="CP45" s="225"/>
      <c r="CQ45" s="225"/>
      <c r="CR45" s="265"/>
    </row>
    <row r="46" spans="1:96" s="234" customFormat="1" ht="15" customHeight="1" x14ac:dyDescent="0.35">
      <c r="A46" s="172">
        <v>37</v>
      </c>
      <c r="B46" s="84" t="s">
        <v>530</v>
      </c>
      <c r="C46" s="84" t="s">
        <v>305</v>
      </c>
      <c r="D46" s="84" t="s">
        <v>537</v>
      </c>
      <c r="E46" s="84" t="s">
        <v>538</v>
      </c>
      <c r="F46" s="84"/>
      <c r="G46" s="84"/>
      <c r="H46" s="173"/>
      <c r="I46" s="173" t="s">
        <v>308</v>
      </c>
      <c r="J46" s="173">
        <v>2025</v>
      </c>
      <c r="K46" s="84" t="s">
        <v>532</v>
      </c>
      <c r="L46" s="84" t="s">
        <v>533</v>
      </c>
      <c r="M46" s="84" t="s">
        <v>539</v>
      </c>
      <c r="N46" s="84" t="s">
        <v>540</v>
      </c>
      <c r="O46" s="260" t="s">
        <v>541</v>
      </c>
      <c r="P46" s="225"/>
      <c r="Q46" s="225"/>
      <c r="R46" s="225"/>
      <c r="S46" s="225"/>
      <c r="T46" s="225"/>
      <c r="U46" s="225"/>
      <c r="V46" s="225"/>
      <c r="W46" s="225"/>
      <c r="X46" s="225"/>
      <c r="Y46" s="225"/>
      <c r="Z46" s="225"/>
      <c r="AA46" s="225"/>
      <c r="AB46" s="225"/>
      <c r="AC46" s="225"/>
      <c r="AD46" s="225"/>
      <c r="AE46" s="225"/>
      <c r="AF46" s="225"/>
      <c r="AG46" s="225"/>
      <c r="AH46" s="225"/>
      <c r="AI46" s="225"/>
      <c r="AJ46" s="225"/>
      <c r="AK46" s="225"/>
      <c r="AL46" s="225"/>
      <c r="AM46" s="225"/>
      <c r="AN46" s="225"/>
      <c r="AO46" s="225"/>
      <c r="AP46" s="225"/>
      <c r="AQ46" s="225"/>
      <c r="AR46" s="225"/>
      <c r="AS46" s="225"/>
      <c r="AT46" s="225"/>
      <c r="AU46" s="225"/>
      <c r="AV46" s="225"/>
      <c r="AW46" s="225"/>
      <c r="AX46" s="225"/>
      <c r="AY46" s="225"/>
      <c r="AZ46" s="225"/>
      <c r="BA46" s="225"/>
      <c r="BB46" s="225"/>
      <c r="BC46" s="225"/>
      <c r="BD46" s="225"/>
      <c r="BE46" s="225"/>
      <c r="BF46" s="225"/>
      <c r="BG46" s="225"/>
      <c r="BH46" s="225"/>
      <c r="BI46" s="225"/>
      <c r="BJ46" s="225"/>
      <c r="BK46" s="225"/>
      <c r="BL46" s="225"/>
      <c r="BM46" s="225"/>
      <c r="BN46" s="225"/>
      <c r="BO46" s="225"/>
      <c r="BP46" s="225"/>
      <c r="BQ46" s="225"/>
      <c r="BR46" s="225"/>
      <c r="BS46" s="225"/>
      <c r="BT46" s="225"/>
      <c r="BU46" s="225"/>
      <c r="BV46" s="225"/>
      <c r="BW46" s="225"/>
      <c r="BX46" s="225"/>
      <c r="BY46" s="225"/>
      <c r="BZ46" s="225"/>
      <c r="CA46" s="225"/>
      <c r="CB46" s="225"/>
      <c r="CC46" s="225"/>
      <c r="CD46" s="225"/>
      <c r="CE46" s="225"/>
      <c r="CF46" s="225"/>
      <c r="CG46" s="225"/>
      <c r="CH46" s="225"/>
      <c r="CI46" s="225"/>
      <c r="CJ46" s="225"/>
      <c r="CK46" s="225"/>
      <c r="CL46" s="225"/>
      <c r="CM46" s="225"/>
      <c r="CN46" s="225"/>
      <c r="CO46" s="225"/>
      <c r="CP46" s="225"/>
      <c r="CQ46" s="225"/>
      <c r="CR46" s="265"/>
    </row>
    <row r="47" spans="1:96" s="234" customFormat="1" ht="15" customHeight="1" x14ac:dyDescent="0.35">
      <c r="A47" s="172">
        <v>38</v>
      </c>
      <c r="B47" s="84" t="s">
        <v>542</v>
      </c>
      <c r="C47" s="84" t="s">
        <v>305</v>
      </c>
      <c r="D47" s="84" t="s">
        <v>543</v>
      </c>
      <c r="E47" s="84" t="s">
        <v>544</v>
      </c>
      <c r="F47" s="84"/>
      <c r="G47" s="84"/>
      <c r="H47" s="173"/>
      <c r="I47" s="173" t="s">
        <v>308</v>
      </c>
      <c r="J47" s="173">
        <v>2024</v>
      </c>
      <c r="K47" s="84" t="s">
        <v>515</v>
      </c>
      <c r="L47" s="84" t="s">
        <v>516</v>
      </c>
      <c r="M47" s="84" t="s">
        <v>545</v>
      </c>
      <c r="N47" s="84" t="s">
        <v>546</v>
      </c>
      <c r="O47" s="260" t="s">
        <v>547</v>
      </c>
      <c r="P47" s="225"/>
      <c r="Q47" s="225"/>
      <c r="R47" s="225"/>
      <c r="S47" s="225"/>
      <c r="T47" s="225"/>
      <c r="U47" s="225"/>
      <c r="V47" s="225"/>
      <c r="W47" s="225"/>
      <c r="X47" s="225"/>
      <c r="Y47" s="225"/>
      <c r="Z47" s="225"/>
      <c r="AA47" s="225"/>
      <c r="AB47" s="225"/>
      <c r="AC47" s="225"/>
      <c r="AD47" s="225"/>
      <c r="AE47" s="225"/>
      <c r="AF47" s="225"/>
      <c r="AG47" s="225"/>
      <c r="AH47" s="225"/>
      <c r="AI47" s="225"/>
      <c r="AJ47" s="225"/>
      <c r="AK47" s="225"/>
      <c r="AL47" s="225"/>
      <c r="AM47" s="225"/>
      <c r="AN47" s="225"/>
      <c r="AO47" s="225"/>
      <c r="AP47" s="225"/>
      <c r="AQ47" s="225"/>
      <c r="AR47" s="225"/>
      <c r="AS47" s="225"/>
      <c r="AT47" s="225"/>
      <c r="AU47" s="225"/>
      <c r="AV47" s="225"/>
      <c r="AW47" s="225"/>
      <c r="AX47" s="225"/>
      <c r="AY47" s="225"/>
      <c r="AZ47" s="225"/>
      <c r="BA47" s="225"/>
      <c r="BB47" s="225"/>
      <c r="BC47" s="225"/>
      <c r="BD47" s="225"/>
      <c r="BE47" s="225"/>
      <c r="BF47" s="225"/>
      <c r="BG47" s="225"/>
      <c r="BH47" s="225"/>
      <c r="BI47" s="225"/>
      <c r="BJ47" s="225"/>
      <c r="BK47" s="225"/>
      <c r="BL47" s="225"/>
      <c r="BM47" s="225"/>
      <c r="BN47" s="225"/>
      <c r="BO47" s="225"/>
      <c r="BP47" s="225"/>
      <c r="BQ47" s="225"/>
      <c r="BR47" s="225"/>
      <c r="BS47" s="225"/>
      <c r="BT47" s="225"/>
      <c r="BU47" s="225"/>
      <c r="BV47" s="225"/>
      <c r="BW47" s="225"/>
      <c r="BX47" s="225"/>
      <c r="BY47" s="225"/>
      <c r="BZ47" s="225"/>
      <c r="CA47" s="225"/>
      <c r="CB47" s="225"/>
      <c r="CC47" s="225"/>
      <c r="CD47" s="225"/>
      <c r="CE47" s="225"/>
      <c r="CF47" s="225"/>
      <c r="CG47" s="225"/>
      <c r="CH47" s="225"/>
      <c r="CI47" s="225"/>
      <c r="CJ47" s="225"/>
      <c r="CK47" s="225"/>
      <c r="CL47" s="225"/>
      <c r="CM47" s="225"/>
      <c r="CN47" s="225"/>
      <c r="CO47" s="225"/>
      <c r="CP47" s="225"/>
      <c r="CQ47" s="225"/>
      <c r="CR47" s="265"/>
    </row>
    <row r="48" spans="1:96" s="234" customFormat="1" ht="15" customHeight="1" x14ac:dyDescent="0.35">
      <c r="A48" s="172">
        <v>39</v>
      </c>
      <c r="B48" s="84" t="s">
        <v>542</v>
      </c>
      <c r="C48" s="84" t="s">
        <v>314</v>
      </c>
      <c r="D48" s="84" t="s">
        <v>548</v>
      </c>
      <c r="E48" s="84"/>
      <c r="F48" s="84" t="s">
        <v>524</v>
      </c>
      <c r="G48" s="174">
        <v>0</v>
      </c>
      <c r="H48" s="214">
        <v>23000</v>
      </c>
      <c r="I48" s="173" t="s">
        <v>324</v>
      </c>
      <c r="J48" s="173">
        <v>2026</v>
      </c>
      <c r="K48" s="84" t="s">
        <v>515</v>
      </c>
      <c r="L48" s="84" t="s">
        <v>533</v>
      </c>
      <c r="M48" s="84" t="s">
        <v>549</v>
      </c>
      <c r="N48" s="84" t="s">
        <v>550</v>
      </c>
      <c r="O48" s="260" t="s">
        <v>551</v>
      </c>
      <c r="P48" s="225"/>
      <c r="Q48" s="225"/>
      <c r="R48" s="225"/>
      <c r="S48" s="225"/>
      <c r="T48" s="225"/>
      <c r="U48" s="225"/>
      <c r="V48" s="225"/>
      <c r="W48" s="225"/>
      <c r="X48" s="225"/>
      <c r="Y48" s="225"/>
      <c r="Z48" s="225"/>
      <c r="AA48" s="225"/>
      <c r="AB48" s="225"/>
      <c r="AC48" s="225"/>
      <c r="AD48" s="225"/>
      <c r="AE48" s="225"/>
      <c r="AF48" s="225"/>
      <c r="AG48" s="225"/>
      <c r="AH48" s="225"/>
      <c r="AI48" s="225"/>
      <c r="AJ48" s="225"/>
      <c r="AK48" s="225"/>
      <c r="AL48" s="225"/>
      <c r="AM48" s="225"/>
      <c r="AN48" s="225"/>
      <c r="AO48" s="225"/>
      <c r="AP48" s="225"/>
      <c r="AQ48" s="225"/>
      <c r="AR48" s="225"/>
      <c r="AS48" s="225"/>
      <c r="AT48" s="225"/>
      <c r="AU48" s="225"/>
      <c r="AV48" s="225"/>
      <c r="AW48" s="225"/>
      <c r="AX48" s="225"/>
      <c r="AY48" s="225"/>
      <c r="AZ48" s="225"/>
      <c r="BA48" s="225"/>
      <c r="BB48" s="225"/>
      <c r="BC48" s="225"/>
      <c r="BD48" s="225"/>
      <c r="BE48" s="225"/>
      <c r="BF48" s="225"/>
      <c r="BG48" s="225"/>
      <c r="BH48" s="225"/>
      <c r="BI48" s="225"/>
      <c r="BJ48" s="225"/>
      <c r="BK48" s="225"/>
      <c r="BL48" s="225"/>
      <c r="BM48" s="225"/>
      <c r="BN48" s="225"/>
      <c r="BO48" s="225"/>
      <c r="BP48" s="225"/>
      <c r="BQ48" s="225"/>
      <c r="BR48" s="225"/>
      <c r="BS48" s="225"/>
      <c r="BT48" s="225"/>
      <c r="BU48" s="225"/>
      <c r="BV48" s="225"/>
      <c r="BW48" s="225"/>
      <c r="BX48" s="225"/>
      <c r="BY48" s="225"/>
      <c r="BZ48" s="225"/>
      <c r="CA48" s="225"/>
      <c r="CB48" s="225"/>
      <c r="CC48" s="225"/>
      <c r="CD48" s="225"/>
      <c r="CE48" s="225"/>
      <c r="CF48" s="225"/>
      <c r="CG48" s="225"/>
      <c r="CH48" s="225"/>
      <c r="CI48" s="225"/>
      <c r="CJ48" s="225"/>
      <c r="CK48" s="225"/>
      <c r="CL48" s="225"/>
      <c r="CM48" s="225"/>
      <c r="CN48" s="225"/>
      <c r="CO48" s="225"/>
      <c r="CP48" s="225"/>
      <c r="CQ48" s="225"/>
      <c r="CR48" s="265"/>
    </row>
    <row r="49" spans="1:96" s="234" customFormat="1" ht="15" customHeight="1" x14ac:dyDescent="0.35">
      <c r="A49" s="238">
        <v>40</v>
      </c>
      <c r="B49" s="234" t="s">
        <v>552</v>
      </c>
      <c r="C49" s="234" t="s">
        <v>314</v>
      </c>
      <c r="D49" s="234" t="s">
        <v>553</v>
      </c>
      <c r="E49" s="234" t="s">
        <v>170</v>
      </c>
      <c r="F49" s="234" t="s">
        <v>521</v>
      </c>
      <c r="G49" s="234">
        <v>0</v>
      </c>
      <c r="H49" s="237">
        <v>86</v>
      </c>
      <c r="I49" s="237" t="s">
        <v>398</v>
      </c>
      <c r="J49" s="237">
        <v>2026</v>
      </c>
      <c r="K49" s="234" t="s">
        <v>532</v>
      </c>
      <c r="L49" s="234" t="s">
        <v>516</v>
      </c>
      <c r="M49" s="234" t="s">
        <v>554</v>
      </c>
      <c r="N49" s="234" t="s">
        <v>555</v>
      </c>
      <c r="O49" s="290" t="s">
        <v>556</v>
      </c>
      <c r="P49" s="225"/>
      <c r="Q49" s="225"/>
      <c r="R49" s="225"/>
      <c r="S49" s="225"/>
      <c r="T49" s="225"/>
      <c r="U49" s="225"/>
      <c r="V49" s="225"/>
      <c r="W49" s="225"/>
      <c r="X49" s="225"/>
      <c r="Y49" s="225"/>
      <c r="Z49" s="225"/>
      <c r="AA49" s="225"/>
      <c r="AB49" s="225"/>
      <c r="AC49" s="225"/>
      <c r="AD49" s="225"/>
      <c r="AE49" s="225"/>
      <c r="AF49" s="225"/>
      <c r="AG49" s="225"/>
      <c r="AH49" s="225"/>
      <c r="AI49" s="225"/>
      <c r="AJ49" s="225"/>
      <c r="AK49" s="225"/>
      <c r="AL49" s="225"/>
      <c r="AM49" s="225"/>
      <c r="AN49" s="225"/>
      <c r="AO49" s="225"/>
      <c r="AP49" s="225"/>
      <c r="AQ49" s="225"/>
      <c r="AR49" s="225"/>
      <c r="AS49" s="225"/>
      <c r="AT49" s="225"/>
      <c r="AU49" s="225"/>
      <c r="AV49" s="225"/>
      <c r="AW49" s="225"/>
      <c r="AX49" s="225"/>
      <c r="AY49" s="225"/>
      <c r="AZ49" s="225"/>
      <c r="BA49" s="225"/>
      <c r="BB49" s="225"/>
      <c r="BC49" s="225"/>
      <c r="BD49" s="225"/>
      <c r="BE49" s="225"/>
      <c r="BF49" s="225"/>
      <c r="BG49" s="225"/>
      <c r="BH49" s="225"/>
      <c r="BI49" s="225"/>
      <c r="BJ49" s="225"/>
      <c r="BK49" s="225"/>
      <c r="BL49" s="225"/>
      <c r="BM49" s="225"/>
      <c r="BN49" s="225"/>
      <c r="BO49" s="225"/>
      <c r="BP49" s="225"/>
      <c r="BQ49" s="225"/>
      <c r="BR49" s="225"/>
      <c r="BS49" s="225"/>
      <c r="BT49" s="225"/>
      <c r="BU49" s="225"/>
      <c r="BV49" s="225"/>
      <c r="BW49" s="225"/>
      <c r="BX49" s="225"/>
      <c r="BY49" s="225"/>
      <c r="BZ49" s="225"/>
      <c r="CA49" s="225"/>
      <c r="CB49" s="225"/>
      <c r="CC49" s="225"/>
      <c r="CD49" s="225"/>
      <c r="CE49" s="225"/>
      <c r="CF49" s="225"/>
      <c r="CG49" s="225"/>
      <c r="CH49" s="225"/>
      <c r="CI49" s="225"/>
      <c r="CJ49" s="225"/>
      <c r="CK49" s="225"/>
      <c r="CL49" s="225"/>
      <c r="CM49" s="225"/>
      <c r="CN49" s="225"/>
      <c r="CO49" s="225"/>
      <c r="CP49" s="225"/>
      <c r="CQ49" s="225"/>
      <c r="CR49" s="265"/>
    </row>
    <row r="50" spans="1:96" s="234" customFormat="1" ht="15" customHeight="1" x14ac:dyDescent="0.35">
      <c r="A50" s="172">
        <v>41</v>
      </c>
      <c r="B50" s="84" t="s">
        <v>552</v>
      </c>
      <c r="C50" s="84" t="s">
        <v>314</v>
      </c>
      <c r="D50" s="84" t="s">
        <v>557</v>
      </c>
      <c r="E50" s="84"/>
      <c r="F50" s="84" t="s">
        <v>524</v>
      </c>
      <c r="G50" s="174">
        <v>0</v>
      </c>
      <c r="H50" s="214">
        <v>350</v>
      </c>
      <c r="I50" s="173" t="s">
        <v>308</v>
      </c>
      <c r="J50" s="173">
        <v>2025</v>
      </c>
      <c r="K50" s="84" t="s">
        <v>532</v>
      </c>
      <c r="L50" s="84" t="s">
        <v>516</v>
      </c>
      <c r="M50" s="232" t="s">
        <v>558</v>
      </c>
      <c r="N50" s="84" t="s">
        <v>559</v>
      </c>
      <c r="O50" s="260" t="s">
        <v>560</v>
      </c>
      <c r="P50" s="225"/>
      <c r="Q50" s="225"/>
      <c r="R50" s="225"/>
      <c r="S50" s="225"/>
      <c r="T50" s="225"/>
      <c r="U50" s="225"/>
      <c r="V50" s="225"/>
      <c r="W50" s="225"/>
      <c r="X50" s="225"/>
      <c r="Y50" s="225"/>
      <c r="Z50" s="225"/>
      <c r="AA50" s="225"/>
      <c r="AB50" s="225"/>
      <c r="AC50" s="225"/>
      <c r="AD50" s="225"/>
      <c r="AE50" s="225"/>
      <c r="AF50" s="225"/>
      <c r="AG50" s="225"/>
      <c r="AH50" s="225"/>
      <c r="AI50" s="225"/>
      <c r="AJ50" s="225"/>
      <c r="AK50" s="225"/>
      <c r="AL50" s="225"/>
      <c r="AM50" s="225"/>
      <c r="AN50" s="225"/>
      <c r="AO50" s="225"/>
      <c r="AP50" s="225"/>
      <c r="AQ50" s="225"/>
      <c r="AR50" s="225"/>
      <c r="AS50" s="225"/>
      <c r="AT50" s="225"/>
      <c r="AU50" s="225"/>
      <c r="AV50" s="225"/>
      <c r="AW50" s="225"/>
      <c r="AX50" s="225"/>
      <c r="AY50" s="225"/>
      <c r="AZ50" s="225"/>
      <c r="BA50" s="225"/>
      <c r="BB50" s="225"/>
      <c r="BC50" s="225"/>
      <c r="BD50" s="225"/>
      <c r="BE50" s="225"/>
      <c r="BF50" s="225"/>
      <c r="BG50" s="225"/>
      <c r="BH50" s="225"/>
      <c r="BI50" s="225"/>
      <c r="BJ50" s="225"/>
      <c r="BK50" s="225"/>
      <c r="BL50" s="225"/>
      <c r="BM50" s="225"/>
      <c r="BN50" s="225"/>
      <c r="BO50" s="225"/>
      <c r="BP50" s="225"/>
      <c r="BQ50" s="225"/>
      <c r="BR50" s="225"/>
      <c r="BS50" s="225"/>
      <c r="BT50" s="225"/>
      <c r="BU50" s="225"/>
      <c r="BV50" s="225"/>
      <c r="BW50" s="225"/>
      <c r="BX50" s="225"/>
      <c r="BY50" s="225"/>
      <c r="BZ50" s="225"/>
      <c r="CA50" s="225"/>
      <c r="CB50" s="225"/>
      <c r="CC50" s="225"/>
      <c r="CD50" s="225"/>
      <c r="CE50" s="225"/>
      <c r="CF50" s="225"/>
      <c r="CG50" s="225"/>
      <c r="CH50" s="225"/>
      <c r="CI50" s="225"/>
      <c r="CJ50" s="225"/>
      <c r="CK50" s="225"/>
      <c r="CL50" s="225"/>
      <c r="CM50" s="225"/>
      <c r="CN50" s="225"/>
      <c r="CO50" s="225"/>
      <c r="CP50" s="225"/>
      <c r="CQ50" s="225"/>
      <c r="CR50" s="265"/>
    </row>
    <row r="51" spans="1:96" s="234" customFormat="1" ht="15" customHeight="1" x14ac:dyDescent="0.35">
      <c r="A51" s="172">
        <v>42</v>
      </c>
      <c r="B51" s="84" t="s">
        <v>552</v>
      </c>
      <c r="C51" s="84" t="s">
        <v>305</v>
      </c>
      <c r="D51" s="84" t="s">
        <v>561</v>
      </c>
      <c r="E51" s="84" t="s">
        <v>562</v>
      </c>
      <c r="F51" s="84"/>
      <c r="G51" s="84"/>
      <c r="H51" s="173"/>
      <c r="I51" s="173" t="s">
        <v>308</v>
      </c>
      <c r="J51" s="173">
        <v>2025</v>
      </c>
      <c r="K51" s="84" t="s">
        <v>532</v>
      </c>
      <c r="L51" s="84" t="s">
        <v>563</v>
      </c>
      <c r="M51" s="84" t="s">
        <v>564</v>
      </c>
      <c r="N51" s="84" t="s">
        <v>565</v>
      </c>
      <c r="O51" s="260" t="s">
        <v>566</v>
      </c>
      <c r="P51" s="225"/>
      <c r="Q51" s="225"/>
      <c r="R51" s="225"/>
      <c r="S51" s="225"/>
      <c r="T51" s="225"/>
      <c r="U51" s="225"/>
      <c r="V51" s="225"/>
      <c r="W51" s="225"/>
      <c r="X51" s="225"/>
      <c r="Y51" s="225"/>
      <c r="Z51" s="225"/>
      <c r="AA51" s="225"/>
      <c r="AB51" s="225"/>
      <c r="AC51" s="225"/>
      <c r="AD51" s="225"/>
      <c r="AE51" s="225"/>
      <c r="AF51" s="225"/>
      <c r="AG51" s="225"/>
      <c r="AH51" s="225"/>
      <c r="AI51" s="225"/>
      <c r="AJ51" s="225"/>
      <c r="AK51" s="225"/>
      <c r="AL51" s="225"/>
      <c r="AM51" s="225"/>
      <c r="AN51" s="225"/>
      <c r="AO51" s="225"/>
      <c r="AP51" s="225"/>
      <c r="AQ51" s="225"/>
      <c r="AR51" s="225"/>
      <c r="AS51" s="225"/>
      <c r="AT51" s="225"/>
      <c r="AU51" s="225"/>
      <c r="AV51" s="225"/>
      <c r="AW51" s="225"/>
      <c r="AX51" s="225"/>
      <c r="AY51" s="225"/>
      <c r="AZ51" s="225"/>
      <c r="BA51" s="225"/>
      <c r="BB51" s="225"/>
      <c r="BC51" s="225"/>
      <c r="BD51" s="225"/>
      <c r="BE51" s="225"/>
      <c r="BF51" s="225"/>
      <c r="BG51" s="225"/>
      <c r="BH51" s="225"/>
      <c r="BI51" s="225"/>
      <c r="BJ51" s="225"/>
      <c r="BK51" s="225"/>
      <c r="BL51" s="225"/>
      <c r="BM51" s="225"/>
      <c r="BN51" s="225"/>
      <c r="BO51" s="225"/>
      <c r="BP51" s="225"/>
      <c r="BQ51" s="225"/>
      <c r="BR51" s="225"/>
      <c r="BS51" s="225"/>
      <c r="BT51" s="225"/>
      <c r="BU51" s="225"/>
      <c r="BV51" s="225"/>
      <c r="BW51" s="225"/>
      <c r="BX51" s="225"/>
      <c r="BY51" s="225"/>
      <c r="BZ51" s="225"/>
      <c r="CA51" s="225"/>
      <c r="CB51" s="225"/>
      <c r="CC51" s="225"/>
      <c r="CD51" s="225"/>
      <c r="CE51" s="225"/>
      <c r="CF51" s="225"/>
      <c r="CG51" s="225"/>
      <c r="CH51" s="225"/>
      <c r="CI51" s="225"/>
      <c r="CJ51" s="225"/>
      <c r="CK51" s="225"/>
      <c r="CL51" s="225"/>
      <c r="CM51" s="225"/>
      <c r="CN51" s="225"/>
      <c r="CO51" s="225"/>
      <c r="CP51" s="225"/>
      <c r="CQ51" s="225"/>
      <c r="CR51" s="265"/>
    </row>
    <row r="52" spans="1:96" s="234" customFormat="1" ht="15" customHeight="1" x14ac:dyDescent="0.35">
      <c r="A52" s="172">
        <v>43</v>
      </c>
      <c r="B52" s="84" t="s">
        <v>567</v>
      </c>
      <c r="C52" s="84" t="s">
        <v>305</v>
      </c>
      <c r="D52" s="224" t="s">
        <v>568</v>
      </c>
      <c r="E52" s="84" t="s">
        <v>569</v>
      </c>
      <c r="F52" s="84"/>
      <c r="G52" s="84"/>
      <c r="H52" s="173"/>
      <c r="I52" s="173" t="s">
        <v>308</v>
      </c>
      <c r="J52" s="173">
        <v>2024</v>
      </c>
      <c r="K52" s="84" t="s">
        <v>532</v>
      </c>
      <c r="L52" s="84" t="s">
        <v>516</v>
      </c>
      <c r="M52" s="224" t="s">
        <v>570</v>
      </c>
      <c r="N52" s="84" t="s">
        <v>565</v>
      </c>
      <c r="O52" s="260" t="s">
        <v>571</v>
      </c>
      <c r="P52" s="225"/>
      <c r="Q52" s="225"/>
      <c r="R52" s="225"/>
      <c r="S52" s="225"/>
      <c r="T52" s="225"/>
      <c r="U52" s="225"/>
      <c r="V52" s="225"/>
      <c r="W52" s="225"/>
      <c r="X52" s="225"/>
      <c r="Y52" s="225"/>
      <c r="Z52" s="225"/>
      <c r="AA52" s="225"/>
      <c r="AB52" s="225"/>
      <c r="AC52" s="225"/>
      <c r="AD52" s="225"/>
      <c r="AE52" s="225"/>
      <c r="AF52" s="225"/>
      <c r="AG52" s="225"/>
      <c r="AH52" s="225"/>
      <c r="AI52" s="225"/>
      <c r="AJ52" s="225"/>
      <c r="AK52" s="225"/>
      <c r="AL52" s="225"/>
      <c r="AM52" s="225"/>
      <c r="AN52" s="225"/>
      <c r="AO52" s="225"/>
      <c r="AP52" s="225"/>
      <c r="AQ52" s="225"/>
      <c r="AR52" s="225"/>
      <c r="AS52" s="225"/>
      <c r="AT52" s="225"/>
      <c r="AU52" s="225"/>
      <c r="AV52" s="225"/>
      <c r="AW52" s="225"/>
      <c r="AX52" s="225"/>
      <c r="AY52" s="225"/>
      <c r="AZ52" s="225"/>
      <c r="BA52" s="225"/>
      <c r="BB52" s="225"/>
      <c r="BC52" s="225"/>
      <c r="BD52" s="225"/>
      <c r="BE52" s="225"/>
      <c r="BF52" s="225"/>
      <c r="BG52" s="225"/>
      <c r="BH52" s="225"/>
      <c r="BI52" s="225"/>
      <c r="BJ52" s="225"/>
      <c r="BK52" s="225"/>
      <c r="BL52" s="225"/>
      <c r="BM52" s="225"/>
      <c r="BN52" s="225"/>
      <c r="BO52" s="225"/>
      <c r="BP52" s="225"/>
      <c r="BQ52" s="225"/>
      <c r="BR52" s="225"/>
      <c r="BS52" s="225"/>
      <c r="BT52" s="225"/>
      <c r="BU52" s="225"/>
      <c r="BV52" s="225"/>
      <c r="BW52" s="225"/>
      <c r="BX52" s="225"/>
      <c r="BY52" s="225"/>
      <c r="BZ52" s="225"/>
      <c r="CA52" s="225"/>
      <c r="CB52" s="225"/>
      <c r="CC52" s="225"/>
      <c r="CD52" s="225"/>
      <c r="CE52" s="225"/>
      <c r="CF52" s="225"/>
      <c r="CG52" s="225"/>
      <c r="CH52" s="225"/>
      <c r="CI52" s="225"/>
      <c r="CJ52" s="225"/>
      <c r="CK52" s="225"/>
      <c r="CL52" s="225"/>
      <c r="CM52" s="225"/>
      <c r="CN52" s="225"/>
      <c r="CO52" s="225"/>
      <c r="CP52" s="225"/>
      <c r="CQ52" s="225"/>
      <c r="CR52" s="265"/>
    </row>
    <row r="53" spans="1:96" s="234" customFormat="1" ht="15" customHeight="1" x14ac:dyDescent="0.35">
      <c r="A53" s="238">
        <v>44</v>
      </c>
      <c r="B53" s="234" t="s">
        <v>567</v>
      </c>
      <c r="C53" s="234" t="s">
        <v>314</v>
      </c>
      <c r="D53" s="234" t="s">
        <v>572</v>
      </c>
      <c r="E53" s="234" t="s">
        <v>170</v>
      </c>
      <c r="F53" s="234" t="s">
        <v>524</v>
      </c>
      <c r="G53" s="234">
        <v>0</v>
      </c>
      <c r="H53" s="237">
        <v>55</v>
      </c>
      <c r="I53" s="237" t="s">
        <v>324</v>
      </c>
      <c r="J53" s="237">
        <v>2026</v>
      </c>
      <c r="K53" s="234" t="s">
        <v>532</v>
      </c>
      <c r="L53" s="234" t="s">
        <v>516</v>
      </c>
      <c r="M53" s="232" t="s">
        <v>573</v>
      </c>
      <c r="N53" s="234" t="s">
        <v>574</v>
      </c>
      <c r="O53" s="290" t="s">
        <v>575</v>
      </c>
      <c r="P53" s="225"/>
      <c r="Q53" s="225"/>
      <c r="R53" s="225"/>
      <c r="S53" s="225"/>
      <c r="T53" s="225"/>
      <c r="U53" s="225"/>
      <c r="V53" s="225"/>
      <c r="W53" s="225"/>
      <c r="X53" s="225"/>
      <c r="Y53" s="225"/>
      <c r="Z53" s="225"/>
      <c r="AA53" s="225"/>
      <c r="AB53" s="225"/>
      <c r="AC53" s="225"/>
      <c r="AD53" s="225"/>
      <c r="AE53" s="225"/>
      <c r="AF53" s="225"/>
      <c r="AG53" s="225"/>
      <c r="AH53" s="225"/>
      <c r="AI53" s="225"/>
      <c r="AJ53" s="225"/>
      <c r="AK53" s="225"/>
      <c r="AL53" s="225"/>
      <c r="AM53" s="225"/>
      <c r="AN53" s="225"/>
      <c r="AO53" s="225"/>
      <c r="AP53" s="225"/>
      <c r="AQ53" s="225"/>
      <c r="AR53" s="225"/>
      <c r="AS53" s="225"/>
      <c r="AT53" s="225"/>
      <c r="AU53" s="225"/>
      <c r="AV53" s="225"/>
      <c r="AW53" s="225"/>
      <c r="AX53" s="225"/>
      <c r="AY53" s="225"/>
      <c r="AZ53" s="225"/>
      <c r="BA53" s="225"/>
      <c r="BB53" s="225"/>
      <c r="BC53" s="225"/>
      <c r="BD53" s="225"/>
      <c r="BE53" s="225"/>
      <c r="BF53" s="225"/>
      <c r="BG53" s="225"/>
      <c r="BH53" s="225"/>
      <c r="BI53" s="225"/>
      <c r="BJ53" s="225"/>
      <c r="BK53" s="225"/>
      <c r="BL53" s="225"/>
      <c r="BM53" s="225"/>
      <c r="BN53" s="225"/>
      <c r="BO53" s="225"/>
      <c r="BP53" s="225"/>
      <c r="BQ53" s="225"/>
      <c r="BR53" s="225"/>
      <c r="BS53" s="225"/>
      <c r="BT53" s="225"/>
      <c r="BU53" s="225"/>
      <c r="BV53" s="225"/>
      <c r="BW53" s="225"/>
      <c r="BX53" s="225"/>
      <c r="BY53" s="225"/>
      <c r="BZ53" s="225"/>
      <c r="CA53" s="225"/>
      <c r="CB53" s="225"/>
      <c r="CC53" s="225"/>
      <c r="CD53" s="225"/>
      <c r="CE53" s="225"/>
      <c r="CF53" s="225"/>
      <c r="CG53" s="225"/>
      <c r="CH53" s="225"/>
      <c r="CI53" s="225"/>
      <c r="CJ53" s="225"/>
      <c r="CK53" s="225"/>
      <c r="CL53" s="225"/>
      <c r="CM53" s="225"/>
      <c r="CN53" s="225"/>
      <c r="CO53" s="225"/>
      <c r="CP53" s="225"/>
      <c r="CQ53" s="225"/>
      <c r="CR53" s="265"/>
    </row>
    <row r="54" spans="1:96" s="234" customFormat="1" ht="15" customHeight="1" x14ac:dyDescent="0.35">
      <c r="A54" s="172">
        <v>45</v>
      </c>
      <c r="B54" s="84" t="s">
        <v>576</v>
      </c>
      <c r="C54" s="84" t="s">
        <v>305</v>
      </c>
      <c r="D54" s="84" t="s">
        <v>577</v>
      </c>
      <c r="E54" s="84" t="s">
        <v>578</v>
      </c>
      <c r="F54" s="84"/>
      <c r="G54" s="84"/>
      <c r="H54" s="173"/>
      <c r="I54" s="173" t="s">
        <v>308</v>
      </c>
      <c r="J54" s="173">
        <v>2024</v>
      </c>
      <c r="K54" s="84" t="s">
        <v>579</v>
      </c>
      <c r="L54" s="84" t="s">
        <v>516</v>
      </c>
      <c r="M54" s="84" t="s">
        <v>580</v>
      </c>
      <c r="N54" s="84" t="s">
        <v>565</v>
      </c>
      <c r="O54" s="260" t="s">
        <v>581</v>
      </c>
      <c r="P54" s="225"/>
      <c r="Q54" s="225"/>
      <c r="R54" s="225"/>
      <c r="S54" s="225"/>
      <c r="T54" s="225"/>
      <c r="U54" s="225"/>
      <c r="V54" s="225"/>
      <c r="W54" s="225"/>
      <c r="X54" s="225"/>
      <c r="Y54" s="225"/>
      <c r="Z54" s="225"/>
      <c r="AA54" s="225"/>
      <c r="AB54" s="225"/>
      <c r="AC54" s="225"/>
      <c r="AD54" s="225"/>
      <c r="AE54" s="225"/>
      <c r="AF54" s="225"/>
      <c r="AG54" s="225"/>
      <c r="AH54" s="225"/>
      <c r="AI54" s="225"/>
      <c r="AJ54" s="225"/>
      <c r="AK54" s="225"/>
      <c r="AL54" s="225"/>
      <c r="AM54" s="225"/>
      <c r="AN54" s="225"/>
      <c r="AO54" s="225"/>
      <c r="AP54" s="225"/>
      <c r="AQ54" s="225"/>
      <c r="AR54" s="225"/>
      <c r="AS54" s="225"/>
      <c r="AT54" s="225"/>
      <c r="AU54" s="225"/>
      <c r="AV54" s="225"/>
      <c r="AW54" s="225"/>
      <c r="AX54" s="225"/>
      <c r="AY54" s="225"/>
      <c r="AZ54" s="225"/>
      <c r="BA54" s="225"/>
      <c r="BB54" s="225"/>
      <c r="BC54" s="225"/>
      <c r="BD54" s="225"/>
      <c r="BE54" s="225"/>
      <c r="BF54" s="225"/>
      <c r="BG54" s="225"/>
      <c r="BH54" s="225"/>
      <c r="BI54" s="225"/>
      <c r="BJ54" s="225"/>
      <c r="BK54" s="225"/>
      <c r="BL54" s="225"/>
      <c r="BM54" s="225"/>
      <c r="BN54" s="225"/>
      <c r="BO54" s="225"/>
      <c r="BP54" s="225"/>
      <c r="BQ54" s="225"/>
      <c r="BR54" s="225"/>
      <c r="BS54" s="225"/>
      <c r="BT54" s="225"/>
      <c r="BU54" s="225"/>
      <c r="BV54" s="225"/>
      <c r="BW54" s="225"/>
      <c r="BX54" s="225"/>
      <c r="BY54" s="225"/>
      <c r="BZ54" s="225"/>
      <c r="CA54" s="225"/>
      <c r="CB54" s="225"/>
      <c r="CC54" s="225"/>
      <c r="CD54" s="225"/>
      <c r="CE54" s="225"/>
      <c r="CF54" s="225"/>
      <c r="CG54" s="225"/>
      <c r="CH54" s="225"/>
      <c r="CI54" s="225"/>
      <c r="CJ54" s="225"/>
      <c r="CK54" s="225"/>
      <c r="CL54" s="225"/>
      <c r="CM54" s="225"/>
      <c r="CN54" s="225"/>
      <c r="CO54" s="225"/>
      <c r="CP54" s="225"/>
      <c r="CQ54" s="225"/>
      <c r="CR54" s="265"/>
    </row>
    <row r="55" spans="1:96" s="234" customFormat="1" ht="15" customHeight="1" x14ac:dyDescent="0.35">
      <c r="A55" s="172">
        <v>46</v>
      </c>
      <c r="B55" s="84" t="s">
        <v>576</v>
      </c>
      <c r="C55" s="84" t="s">
        <v>314</v>
      </c>
      <c r="D55" s="84" t="s">
        <v>582</v>
      </c>
      <c r="E55" s="84"/>
      <c r="F55" s="84" t="s">
        <v>583</v>
      </c>
      <c r="G55" s="174">
        <v>0</v>
      </c>
      <c r="H55" s="214">
        <v>22</v>
      </c>
      <c r="I55" s="173" t="s">
        <v>308</v>
      </c>
      <c r="J55" s="173">
        <v>2025</v>
      </c>
      <c r="K55" s="84" t="s">
        <v>579</v>
      </c>
      <c r="L55" s="84" t="s">
        <v>516</v>
      </c>
      <c r="M55" s="232" t="s">
        <v>584</v>
      </c>
      <c r="N55" s="84" t="s">
        <v>585</v>
      </c>
      <c r="O55" s="260" t="s">
        <v>586</v>
      </c>
      <c r="P55" s="225"/>
      <c r="Q55" s="225"/>
      <c r="R55" s="225"/>
      <c r="S55" s="225"/>
      <c r="T55" s="225"/>
      <c r="U55" s="225"/>
      <c r="V55" s="225"/>
      <c r="W55" s="225"/>
      <c r="X55" s="225"/>
      <c r="Y55" s="225"/>
      <c r="Z55" s="225"/>
      <c r="AA55" s="225"/>
      <c r="AB55" s="225"/>
      <c r="AC55" s="225"/>
      <c r="AD55" s="225"/>
      <c r="AE55" s="225"/>
      <c r="AF55" s="225"/>
      <c r="AG55" s="225"/>
      <c r="AH55" s="225"/>
      <c r="AI55" s="225"/>
      <c r="AJ55" s="225"/>
      <c r="AK55" s="225"/>
      <c r="AL55" s="225"/>
      <c r="AM55" s="225"/>
      <c r="AN55" s="225"/>
      <c r="AO55" s="225"/>
      <c r="AP55" s="225"/>
      <c r="AQ55" s="225"/>
      <c r="AR55" s="225"/>
      <c r="AS55" s="225"/>
      <c r="AT55" s="225"/>
      <c r="AU55" s="225"/>
      <c r="AV55" s="225"/>
      <c r="AW55" s="225"/>
      <c r="AX55" s="225"/>
      <c r="AY55" s="225"/>
      <c r="AZ55" s="225"/>
      <c r="BA55" s="225"/>
      <c r="BB55" s="225"/>
      <c r="BC55" s="225"/>
      <c r="BD55" s="225"/>
      <c r="BE55" s="225"/>
      <c r="BF55" s="225"/>
      <c r="BG55" s="225"/>
      <c r="BH55" s="225"/>
      <c r="BI55" s="225"/>
      <c r="BJ55" s="225"/>
      <c r="BK55" s="225"/>
      <c r="BL55" s="225"/>
      <c r="BM55" s="225"/>
      <c r="BN55" s="225"/>
      <c r="BO55" s="225"/>
      <c r="BP55" s="225"/>
      <c r="BQ55" s="225"/>
      <c r="BR55" s="225"/>
      <c r="BS55" s="225"/>
      <c r="BT55" s="225"/>
      <c r="BU55" s="225"/>
      <c r="BV55" s="225"/>
      <c r="BW55" s="225"/>
      <c r="BX55" s="225"/>
      <c r="BY55" s="225"/>
      <c r="BZ55" s="225"/>
      <c r="CA55" s="225"/>
      <c r="CB55" s="225"/>
      <c r="CC55" s="225"/>
      <c r="CD55" s="225"/>
      <c r="CE55" s="225"/>
      <c r="CF55" s="225"/>
      <c r="CG55" s="225"/>
      <c r="CH55" s="225"/>
      <c r="CI55" s="225"/>
      <c r="CJ55" s="225"/>
      <c r="CK55" s="225"/>
      <c r="CL55" s="225"/>
      <c r="CM55" s="225"/>
      <c r="CN55" s="225"/>
      <c r="CO55" s="225"/>
      <c r="CP55" s="225"/>
      <c r="CQ55" s="225"/>
      <c r="CR55" s="265"/>
    </row>
    <row r="56" spans="1:96" s="234" customFormat="1" ht="15" customHeight="1" x14ac:dyDescent="0.35">
      <c r="A56" s="238">
        <v>47</v>
      </c>
      <c r="B56" s="234" t="s">
        <v>587</v>
      </c>
      <c r="C56" s="234" t="s">
        <v>305</v>
      </c>
      <c r="D56" s="234" t="s">
        <v>588</v>
      </c>
      <c r="E56" s="234" t="s">
        <v>589</v>
      </c>
      <c r="F56" s="234" t="s">
        <v>170</v>
      </c>
      <c r="G56" s="234" t="s">
        <v>170</v>
      </c>
      <c r="H56" s="237" t="s">
        <v>170</v>
      </c>
      <c r="I56" s="237" t="s">
        <v>324</v>
      </c>
      <c r="J56" s="237">
        <v>2025</v>
      </c>
      <c r="K56" s="234" t="s">
        <v>516</v>
      </c>
      <c r="L56" s="234" t="s">
        <v>516</v>
      </c>
      <c r="M56" s="234" t="s">
        <v>590</v>
      </c>
      <c r="N56" s="234" t="s">
        <v>591</v>
      </c>
      <c r="O56" s="290" t="s">
        <v>592</v>
      </c>
      <c r="P56" s="225"/>
      <c r="Q56" s="225"/>
      <c r="R56" s="225"/>
      <c r="S56" s="225"/>
      <c r="T56" s="225"/>
      <c r="U56" s="225"/>
      <c r="V56" s="225"/>
      <c r="W56" s="225"/>
      <c r="X56" s="225"/>
      <c r="Y56" s="225"/>
      <c r="Z56" s="225"/>
      <c r="AA56" s="225"/>
      <c r="AB56" s="225"/>
      <c r="AC56" s="225"/>
      <c r="AD56" s="225"/>
      <c r="AE56" s="225"/>
      <c r="AF56" s="225"/>
      <c r="AG56" s="225"/>
      <c r="AH56" s="225"/>
      <c r="AI56" s="225"/>
      <c r="AJ56" s="225"/>
      <c r="AK56" s="225"/>
      <c r="AL56" s="225"/>
      <c r="AM56" s="225"/>
      <c r="AN56" s="225"/>
      <c r="AO56" s="225"/>
      <c r="AP56" s="225"/>
      <c r="AQ56" s="225"/>
      <c r="AR56" s="225"/>
      <c r="AS56" s="225"/>
      <c r="AT56" s="225"/>
      <c r="AU56" s="225"/>
      <c r="AV56" s="225"/>
      <c r="AW56" s="225"/>
      <c r="AX56" s="225"/>
      <c r="AY56" s="225"/>
      <c r="AZ56" s="225"/>
      <c r="BA56" s="225"/>
      <c r="BB56" s="225"/>
      <c r="BC56" s="225"/>
      <c r="BD56" s="225"/>
      <c r="BE56" s="225"/>
      <c r="BF56" s="225"/>
      <c r="BG56" s="225"/>
      <c r="BH56" s="225"/>
      <c r="BI56" s="225"/>
      <c r="BJ56" s="225"/>
      <c r="BK56" s="225"/>
      <c r="BL56" s="225"/>
      <c r="BM56" s="225"/>
      <c r="BN56" s="225"/>
      <c r="BO56" s="225"/>
      <c r="BP56" s="225"/>
      <c r="BQ56" s="225"/>
      <c r="BR56" s="225"/>
      <c r="BS56" s="225"/>
      <c r="BT56" s="225"/>
      <c r="BU56" s="225"/>
      <c r="BV56" s="225"/>
      <c r="BW56" s="225"/>
      <c r="BX56" s="225"/>
      <c r="BY56" s="225"/>
      <c r="BZ56" s="225"/>
      <c r="CA56" s="225"/>
      <c r="CB56" s="225"/>
      <c r="CC56" s="225"/>
      <c r="CD56" s="225"/>
      <c r="CE56" s="225"/>
      <c r="CF56" s="225"/>
      <c r="CG56" s="225"/>
      <c r="CH56" s="225"/>
      <c r="CI56" s="225"/>
      <c r="CJ56" s="225"/>
      <c r="CK56" s="225"/>
      <c r="CL56" s="225"/>
      <c r="CM56" s="225"/>
      <c r="CN56" s="225"/>
      <c r="CO56" s="225"/>
      <c r="CP56" s="225"/>
      <c r="CQ56" s="225"/>
      <c r="CR56" s="265"/>
    </row>
    <row r="57" spans="1:96" s="234" customFormat="1" ht="15" customHeight="1" x14ac:dyDescent="0.35">
      <c r="A57" s="238">
        <v>48</v>
      </c>
      <c r="B57" s="234" t="s">
        <v>593</v>
      </c>
      <c r="C57" s="234" t="s">
        <v>305</v>
      </c>
      <c r="D57" s="234" t="s">
        <v>594</v>
      </c>
      <c r="E57" s="234" t="s">
        <v>595</v>
      </c>
      <c r="F57" s="234" t="s">
        <v>170</v>
      </c>
      <c r="G57" s="234" t="s">
        <v>170</v>
      </c>
      <c r="H57" s="237" t="s">
        <v>170</v>
      </c>
      <c r="I57" s="237" t="s">
        <v>398</v>
      </c>
      <c r="J57" s="237">
        <v>2023</v>
      </c>
      <c r="K57" s="234" t="s">
        <v>596</v>
      </c>
      <c r="L57" s="234" t="s">
        <v>597</v>
      </c>
      <c r="M57" s="234" t="s">
        <v>598</v>
      </c>
      <c r="N57" s="234" t="s">
        <v>599</v>
      </c>
      <c r="O57" s="290" t="s">
        <v>600</v>
      </c>
      <c r="P57" s="225"/>
      <c r="Q57" s="225"/>
      <c r="R57" s="225"/>
      <c r="S57" s="225"/>
      <c r="T57" s="225"/>
      <c r="U57" s="225"/>
      <c r="V57" s="225"/>
      <c r="W57" s="225"/>
      <c r="X57" s="225"/>
      <c r="Y57" s="225"/>
      <c r="Z57" s="225"/>
      <c r="AA57" s="225"/>
      <c r="AB57" s="225"/>
      <c r="AC57" s="225"/>
      <c r="AD57" s="225"/>
      <c r="AE57" s="225"/>
      <c r="AF57" s="225"/>
      <c r="AG57" s="225"/>
      <c r="AH57" s="225"/>
      <c r="AI57" s="225"/>
      <c r="AJ57" s="225"/>
      <c r="AK57" s="225"/>
      <c r="AL57" s="225"/>
      <c r="AM57" s="225"/>
      <c r="AN57" s="225"/>
      <c r="AO57" s="225"/>
      <c r="AP57" s="225"/>
      <c r="AQ57" s="225"/>
      <c r="AR57" s="225"/>
      <c r="AS57" s="225"/>
      <c r="AT57" s="225"/>
      <c r="AU57" s="225"/>
      <c r="AV57" s="225"/>
      <c r="AW57" s="225"/>
      <c r="AX57" s="225"/>
      <c r="AY57" s="225"/>
      <c r="AZ57" s="225"/>
      <c r="BA57" s="225"/>
      <c r="BB57" s="225"/>
      <c r="BC57" s="225"/>
      <c r="BD57" s="225"/>
      <c r="BE57" s="225"/>
      <c r="BF57" s="225"/>
      <c r="BG57" s="225"/>
      <c r="BH57" s="225"/>
      <c r="BI57" s="225"/>
      <c r="BJ57" s="225"/>
      <c r="BK57" s="225"/>
      <c r="BL57" s="225"/>
      <c r="BM57" s="225"/>
      <c r="BN57" s="225"/>
      <c r="BO57" s="225"/>
      <c r="BP57" s="225"/>
      <c r="BQ57" s="225"/>
      <c r="BR57" s="225"/>
      <c r="BS57" s="225"/>
      <c r="BT57" s="225"/>
      <c r="BU57" s="225"/>
      <c r="BV57" s="225"/>
      <c r="BW57" s="225"/>
      <c r="BX57" s="225"/>
      <c r="BY57" s="225"/>
      <c r="BZ57" s="225"/>
      <c r="CA57" s="225"/>
      <c r="CB57" s="225"/>
      <c r="CC57" s="225"/>
      <c r="CD57" s="225"/>
      <c r="CE57" s="225"/>
      <c r="CF57" s="225"/>
      <c r="CG57" s="225"/>
      <c r="CH57" s="225"/>
      <c r="CI57" s="225"/>
      <c r="CJ57" s="225"/>
      <c r="CK57" s="225"/>
      <c r="CL57" s="225"/>
      <c r="CM57" s="225"/>
      <c r="CN57" s="225"/>
      <c r="CO57" s="225"/>
      <c r="CP57" s="225"/>
      <c r="CQ57" s="225"/>
      <c r="CR57" s="265"/>
    </row>
    <row r="58" spans="1:96" s="234" customFormat="1" ht="15" customHeight="1" x14ac:dyDescent="0.35">
      <c r="A58" s="238">
        <v>49</v>
      </c>
      <c r="B58" s="234" t="s">
        <v>593</v>
      </c>
      <c r="C58" s="234" t="s">
        <v>314</v>
      </c>
      <c r="D58" s="234" t="s">
        <v>601</v>
      </c>
      <c r="E58" s="234" t="s">
        <v>170</v>
      </c>
      <c r="F58" s="234" t="s">
        <v>329</v>
      </c>
      <c r="G58" s="234">
        <v>0</v>
      </c>
      <c r="H58" s="237">
        <v>50</v>
      </c>
      <c r="I58" s="237" t="s">
        <v>308</v>
      </c>
      <c r="J58" s="237">
        <v>2024</v>
      </c>
      <c r="K58" s="234" t="s">
        <v>597</v>
      </c>
      <c r="L58" s="234" t="s">
        <v>597</v>
      </c>
      <c r="M58" s="240" t="s">
        <v>602</v>
      </c>
      <c r="N58" s="234" t="s">
        <v>603</v>
      </c>
      <c r="O58" s="290" t="s">
        <v>604</v>
      </c>
      <c r="P58" s="225"/>
      <c r="Q58" s="225"/>
      <c r="R58" s="225"/>
      <c r="S58" s="225"/>
      <c r="T58" s="225"/>
      <c r="U58" s="225"/>
      <c r="V58" s="225"/>
      <c r="W58" s="225"/>
      <c r="X58" s="225"/>
      <c r="Y58" s="225"/>
      <c r="Z58" s="225"/>
      <c r="AA58" s="225"/>
      <c r="AB58" s="225"/>
      <c r="AC58" s="225"/>
      <c r="AD58" s="225"/>
      <c r="AE58" s="225"/>
      <c r="AF58" s="225"/>
      <c r="AG58" s="225"/>
      <c r="AH58" s="225"/>
      <c r="AI58" s="225"/>
      <c r="AJ58" s="225"/>
      <c r="AK58" s="225"/>
      <c r="AL58" s="225"/>
      <c r="AM58" s="225"/>
      <c r="AN58" s="225"/>
      <c r="AO58" s="225"/>
      <c r="AP58" s="225"/>
      <c r="AQ58" s="225"/>
      <c r="AR58" s="225"/>
      <c r="AS58" s="225"/>
      <c r="AT58" s="225"/>
      <c r="AU58" s="225"/>
      <c r="AV58" s="225"/>
      <c r="AW58" s="225"/>
      <c r="AX58" s="225"/>
      <c r="AY58" s="225"/>
      <c r="AZ58" s="225"/>
      <c r="BA58" s="225"/>
      <c r="BB58" s="225"/>
      <c r="BC58" s="225"/>
      <c r="BD58" s="225"/>
      <c r="BE58" s="225"/>
      <c r="BF58" s="225"/>
      <c r="BG58" s="225"/>
      <c r="BH58" s="225"/>
      <c r="BI58" s="225"/>
      <c r="BJ58" s="225"/>
      <c r="BK58" s="225"/>
      <c r="BL58" s="225"/>
      <c r="BM58" s="225"/>
      <c r="BN58" s="225"/>
      <c r="BO58" s="225"/>
      <c r="BP58" s="225"/>
      <c r="BQ58" s="225"/>
      <c r="BR58" s="225"/>
      <c r="BS58" s="225"/>
      <c r="BT58" s="225"/>
      <c r="BU58" s="225"/>
      <c r="BV58" s="225"/>
      <c r="BW58" s="225"/>
      <c r="BX58" s="225"/>
      <c r="BY58" s="225"/>
      <c r="BZ58" s="225"/>
      <c r="CA58" s="225"/>
      <c r="CB58" s="225"/>
      <c r="CC58" s="225"/>
      <c r="CD58" s="225"/>
      <c r="CE58" s="225"/>
      <c r="CF58" s="225"/>
      <c r="CG58" s="225"/>
      <c r="CH58" s="225"/>
      <c r="CI58" s="225"/>
      <c r="CJ58" s="225"/>
      <c r="CK58" s="225"/>
      <c r="CL58" s="225"/>
      <c r="CM58" s="225"/>
      <c r="CN58" s="225"/>
      <c r="CO58" s="225"/>
      <c r="CP58" s="225"/>
      <c r="CQ58" s="225"/>
      <c r="CR58" s="265"/>
    </row>
    <row r="59" spans="1:96" s="234" customFormat="1" ht="15" customHeight="1" x14ac:dyDescent="0.35">
      <c r="A59" s="172">
        <v>51</v>
      </c>
      <c r="B59" s="84" t="s">
        <v>605</v>
      </c>
      <c r="C59" s="84" t="s">
        <v>305</v>
      </c>
      <c r="D59" s="84" t="s">
        <v>606</v>
      </c>
      <c r="E59" s="84" t="s">
        <v>607</v>
      </c>
      <c r="F59" s="84"/>
      <c r="G59" s="84"/>
      <c r="H59" s="173"/>
      <c r="I59" s="173" t="s">
        <v>308</v>
      </c>
      <c r="J59" s="173">
        <v>2021</v>
      </c>
      <c r="K59" s="84" t="s">
        <v>608</v>
      </c>
      <c r="L59" s="84" t="s">
        <v>516</v>
      </c>
      <c r="M59" s="84" t="s">
        <v>609</v>
      </c>
      <c r="N59" s="84" t="s">
        <v>610</v>
      </c>
      <c r="O59" s="260" t="s">
        <v>611</v>
      </c>
      <c r="P59" s="225"/>
      <c r="Q59" s="225"/>
      <c r="R59" s="225"/>
      <c r="S59" s="225"/>
      <c r="T59" s="225"/>
      <c r="U59" s="225"/>
      <c r="V59" s="225"/>
      <c r="W59" s="225"/>
      <c r="X59" s="225"/>
      <c r="Y59" s="225"/>
      <c r="Z59" s="225"/>
      <c r="AA59" s="225"/>
      <c r="AB59" s="225"/>
      <c r="AC59" s="225"/>
      <c r="AD59" s="225"/>
      <c r="AE59" s="225"/>
      <c r="AF59" s="225"/>
      <c r="AG59" s="225"/>
      <c r="AH59" s="225"/>
      <c r="AI59" s="225"/>
      <c r="AJ59" s="225"/>
      <c r="AK59" s="225"/>
      <c r="AL59" s="225"/>
      <c r="AM59" s="225"/>
      <c r="AN59" s="225"/>
      <c r="AO59" s="225"/>
      <c r="AP59" s="225"/>
      <c r="AQ59" s="225"/>
      <c r="AR59" s="225"/>
      <c r="AS59" s="225"/>
      <c r="AT59" s="225"/>
      <c r="AU59" s="225"/>
      <c r="AV59" s="225"/>
      <c r="AW59" s="225"/>
      <c r="AX59" s="225"/>
      <c r="AY59" s="225"/>
      <c r="AZ59" s="225"/>
      <c r="BA59" s="225"/>
      <c r="BB59" s="225"/>
      <c r="BC59" s="225"/>
      <c r="BD59" s="225"/>
      <c r="BE59" s="225"/>
      <c r="BF59" s="225"/>
      <c r="BG59" s="225"/>
      <c r="BH59" s="225"/>
      <c r="BI59" s="225"/>
      <c r="BJ59" s="225"/>
      <c r="BK59" s="225"/>
      <c r="BL59" s="225"/>
      <c r="BM59" s="225"/>
      <c r="BN59" s="225"/>
      <c r="BO59" s="225"/>
      <c r="BP59" s="225"/>
      <c r="BQ59" s="225"/>
      <c r="BR59" s="225"/>
      <c r="BS59" s="225"/>
      <c r="BT59" s="225"/>
      <c r="BU59" s="225"/>
      <c r="BV59" s="225"/>
      <c r="BW59" s="225"/>
      <c r="BX59" s="225"/>
      <c r="BY59" s="225"/>
      <c r="BZ59" s="225"/>
      <c r="CA59" s="225"/>
      <c r="CB59" s="225"/>
      <c r="CC59" s="225"/>
      <c r="CD59" s="225"/>
      <c r="CE59" s="225"/>
      <c r="CF59" s="225"/>
      <c r="CG59" s="225"/>
      <c r="CH59" s="225"/>
      <c r="CI59" s="225"/>
      <c r="CJ59" s="225"/>
      <c r="CK59" s="225"/>
      <c r="CL59" s="225"/>
      <c r="CM59" s="225"/>
      <c r="CN59" s="225"/>
      <c r="CO59" s="225"/>
      <c r="CP59" s="225"/>
      <c r="CQ59" s="225"/>
      <c r="CR59" s="265"/>
    </row>
    <row r="60" spans="1:96" s="234" customFormat="1" ht="15" customHeight="1" x14ac:dyDescent="0.35">
      <c r="A60" s="238">
        <v>250</v>
      </c>
      <c r="B60" s="234" t="s">
        <v>605</v>
      </c>
      <c r="C60" s="234" t="s">
        <v>305</v>
      </c>
      <c r="D60" s="232" t="s">
        <v>612</v>
      </c>
      <c r="E60" s="234" t="s">
        <v>613</v>
      </c>
      <c r="F60" s="234" t="s">
        <v>170</v>
      </c>
      <c r="G60" s="234" t="s">
        <v>170</v>
      </c>
      <c r="H60" s="237" t="s">
        <v>170</v>
      </c>
      <c r="I60" s="237" t="s">
        <v>398</v>
      </c>
      <c r="J60" s="237">
        <v>2024</v>
      </c>
      <c r="K60" s="234" t="s">
        <v>614</v>
      </c>
      <c r="L60" s="234" t="s">
        <v>516</v>
      </c>
      <c r="M60" s="234" t="s">
        <v>615</v>
      </c>
      <c r="N60" s="234" t="s">
        <v>170</v>
      </c>
      <c r="O60" s="260" t="s">
        <v>611</v>
      </c>
      <c r="P60" s="225"/>
      <c r="Q60" s="225"/>
      <c r="R60" s="225"/>
      <c r="S60" s="225"/>
      <c r="T60" s="225"/>
      <c r="U60" s="225"/>
      <c r="V60" s="225"/>
      <c r="W60" s="225"/>
      <c r="X60" s="225"/>
      <c r="Y60" s="225"/>
      <c r="Z60" s="225"/>
      <c r="AA60" s="225"/>
      <c r="AB60" s="225"/>
      <c r="AC60" s="225"/>
      <c r="AD60" s="225"/>
      <c r="AE60" s="225"/>
      <c r="AF60" s="225"/>
      <c r="AG60" s="225"/>
      <c r="AH60" s="225"/>
      <c r="AI60" s="225"/>
      <c r="AJ60" s="225"/>
      <c r="AK60" s="225"/>
      <c r="AL60" s="225"/>
      <c r="AM60" s="225"/>
      <c r="AN60" s="225"/>
      <c r="AO60" s="225"/>
      <c r="AP60" s="225"/>
      <c r="AQ60" s="225"/>
      <c r="AR60" s="225"/>
      <c r="AS60" s="225"/>
      <c r="AT60" s="225"/>
      <c r="AU60" s="225"/>
      <c r="AV60" s="225"/>
      <c r="AW60" s="225"/>
      <c r="AX60" s="225"/>
      <c r="AY60" s="225"/>
      <c r="AZ60" s="225"/>
      <c r="BA60" s="225"/>
      <c r="BB60" s="225"/>
      <c r="BC60" s="225"/>
      <c r="BD60" s="225"/>
      <c r="BE60" s="225"/>
      <c r="BF60" s="225"/>
      <c r="BG60" s="225"/>
      <c r="BH60" s="225"/>
      <c r="BI60" s="225"/>
      <c r="BJ60" s="225"/>
      <c r="BK60" s="225"/>
      <c r="BL60" s="225"/>
      <c r="BM60" s="225"/>
      <c r="BN60" s="225"/>
      <c r="BO60" s="225"/>
      <c r="BP60" s="225"/>
      <c r="BQ60" s="225"/>
      <c r="BR60" s="225"/>
      <c r="BS60" s="225"/>
      <c r="BT60" s="225"/>
      <c r="BU60" s="225"/>
      <c r="BV60" s="225"/>
      <c r="BW60" s="225"/>
      <c r="BX60" s="225"/>
      <c r="BY60" s="225"/>
      <c r="BZ60" s="225"/>
      <c r="CA60" s="225"/>
      <c r="CB60" s="225"/>
      <c r="CC60" s="225"/>
      <c r="CD60" s="225"/>
      <c r="CE60" s="225"/>
      <c r="CF60" s="225"/>
      <c r="CG60" s="225"/>
      <c r="CH60" s="225"/>
      <c r="CI60" s="225"/>
      <c r="CJ60" s="225"/>
      <c r="CK60" s="225"/>
      <c r="CL60" s="225"/>
      <c r="CM60" s="225"/>
      <c r="CN60" s="225"/>
      <c r="CO60" s="225"/>
      <c r="CP60" s="225"/>
      <c r="CQ60" s="225"/>
      <c r="CR60" s="265"/>
    </row>
    <row r="61" spans="1:96" s="234" customFormat="1" ht="15" customHeight="1" x14ac:dyDescent="0.35">
      <c r="A61" s="238">
        <v>52</v>
      </c>
      <c r="B61" s="234" t="s">
        <v>605</v>
      </c>
      <c r="C61" s="234" t="s">
        <v>314</v>
      </c>
      <c r="D61" s="234" t="s">
        <v>616</v>
      </c>
      <c r="F61" s="234" t="s">
        <v>617</v>
      </c>
      <c r="H61" s="237">
        <v>5</v>
      </c>
      <c r="I61" s="237" t="s">
        <v>308</v>
      </c>
      <c r="J61" s="237">
        <v>2025</v>
      </c>
      <c r="K61" s="234" t="s">
        <v>614</v>
      </c>
      <c r="L61" s="234" t="s">
        <v>516</v>
      </c>
      <c r="M61" s="234" t="s">
        <v>618</v>
      </c>
      <c r="O61" s="290" t="s">
        <v>611</v>
      </c>
      <c r="P61" s="225"/>
      <c r="Q61" s="225"/>
      <c r="R61" s="225"/>
      <c r="S61" s="225"/>
      <c r="T61" s="225"/>
      <c r="U61" s="225"/>
      <c r="V61" s="225"/>
      <c r="W61" s="225"/>
      <c r="X61" s="225"/>
      <c r="Y61" s="225"/>
      <c r="Z61" s="225"/>
      <c r="AA61" s="225"/>
      <c r="AB61" s="225"/>
      <c r="AC61" s="225"/>
      <c r="AD61" s="225"/>
      <c r="AE61" s="225"/>
      <c r="AF61" s="225"/>
      <c r="AG61" s="225"/>
      <c r="AH61" s="225"/>
      <c r="AI61" s="225"/>
      <c r="AJ61" s="225"/>
      <c r="AK61" s="225"/>
      <c r="AL61" s="225"/>
      <c r="AM61" s="225"/>
      <c r="AN61" s="225"/>
      <c r="AO61" s="225"/>
      <c r="AP61" s="225"/>
      <c r="AQ61" s="225"/>
      <c r="AR61" s="225"/>
      <c r="AS61" s="225"/>
      <c r="AT61" s="225"/>
      <c r="AU61" s="225"/>
      <c r="AV61" s="225"/>
      <c r="AW61" s="225"/>
      <c r="AX61" s="225"/>
      <c r="AY61" s="225"/>
      <c r="AZ61" s="225"/>
      <c r="BA61" s="225"/>
      <c r="BB61" s="225"/>
      <c r="BC61" s="225"/>
      <c r="BD61" s="225"/>
      <c r="BE61" s="225"/>
      <c r="BF61" s="225"/>
      <c r="BG61" s="225"/>
      <c r="BH61" s="225"/>
      <c r="BI61" s="225"/>
      <c r="BJ61" s="225"/>
      <c r="BK61" s="225"/>
      <c r="BL61" s="225"/>
      <c r="BM61" s="225"/>
      <c r="BN61" s="225"/>
      <c r="BO61" s="225"/>
      <c r="BP61" s="225"/>
      <c r="BQ61" s="225"/>
      <c r="BR61" s="225"/>
      <c r="BS61" s="225"/>
      <c r="BT61" s="225"/>
      <c r="BU61" s="225"/>
      <c r="BV61" s="225"/>
      <c r="BW61" s="225"/>
      <c r="BX61" s="225"/>
      <c r="BY61" s="225"/>
      <c r="BZ61" s="225"/>
      <c r="CA61" s="225"/>
      <c r="CB61" s="225"/>
      <c r="CC61" s="225"/>
      <c r="CD61" s="225"/>
      <c r="CE61" s="225"/>
      <c r="CF61" s="225"/>
      <c r="CG61" s="225"/>
      <c r="CH61" s="225"/>
      <c r="CI61" s="225"/>
      <c r="CJ61" s="225"/>
      <c r="CK61" s="225"/>
      <c r="CL61" s="225"/>
      <c r="CM61" s="225"/>
      <c r="CN61" s="225"/>
      <c r="CO61" s="225"/>
      <c r="CP61" s="225"/>
      <c r="CQ61" s="225"/>
      <c r="CR61" s="265"/>
    </row>
    <row r="62" spans="1:96" s="234" customFormat="1" ht="15" customHeight="1" x14ac:dyDescent="0.35">
      <c r="A62" s="238">
        <v>55</v>
      </c>
      <c r="B62" s="234" t="s">
        <v>619</v>
      </c>
      <c r="C62" s="234" t="s">
        <v>305</v>
      </c>
      <c r="D62" s="234" t="s">
        <v>620</v>
      </c>
      <c r="E62" s="234" t="s">
        <v>621</v>
      </c>
      <c r="F62" s="234" t="s">
        <v>170</v>
      </c>
      <c r="G62" s="234" t="s">
        <v>170</v>
      </c>
      <c r="H62" s="237" t="s">
        <v>170</v>
      </c>
      <c r="I62" s="237" t="s">
        <v>308</v>
      </c>
      <c r="J62" s="237">
        <v>2023</v>
      </c>
      <c r="K62" s="234" t="s">
        <v>622</v>
      </c>
      <c r="L62" s="234" t="s">
        <v>516</v>
      </c>
      <c r="M62" s="234" t="s">
        <v>623</v>
      </c>
      <c r="N62" s="234" t="s">
        <v>624</v>
      </c>
      <c r="O62" s="290" t="s">
        <v>611</v>
      </c>
      <c r="P62" s="225"/>
      <c r="Q62" s="225"/>
      <c r="R62" s="225"/>
      <c r="S62" s="225"/>
      <c r="T62" s="225"/>
      <c r="U62" s="225"/>
      <c r="V62" s="225"/>
      <c r="W62" s="225"/>
      <c r="X62" s="225"/>
      <c r="Y62" s="225"/>
      <c r="Z62" s="225"/>
      <c r="AA62" s="225"/>
      <c r="AB62" s="225"/>
      <c r="AC62" s="225"/>
      <c r="AD62" s="225"/>
      <c r="AE62" s="225"/>
      <c r="AF62" s="225"/>
      <c r="AG62" s="225"/>
      <c r="AH62" s="225"/>
      <c r="AI62" s="225"/>
      <c r="AJ62" s="225"/>
      <c r="AK62" s="225"/>
      <c r="AL62" s="225"/>
      <c r="AM62" s="225"/>
      <c r="AN62" s="225"/>
      <c r="AO62" s="225"/>
      <c r="AP62" s="225"/>
      <c r="AQ62" s="225"/>
      <c r="AR62" s="225"/>
      <c r="AS62" s="225"/>
      <c r="AT62" s="225"/>
      <c r="AU62" s="225"/>
      <c r="AV62" s="225"/>
      <c r="AW62" s="225"/>
      <c r="AX62" s="225"/>
      <c r="AY62" s="225"/>
      <c r="AZ62" s="225"/>
      <c r="BA62" s="225"/>
      <c r="BB62" s="225"/>
      <c r="BC62" s="225"/>
      <c r="BD62" s="225"/>
      <c r="BE62" s="225"/>
      <c r="BF62" s="225"/>
      <c r="BG62" s="225"/>
      <c r="BH62" s="225"/>
      <c r="BI62" s="225"/>
      <c r="BJ62" s="225"/>
      <c r="BK62" s="225"/>
      <c r="BL62" s="225"/>
      <c r="BM62" s="225"/>
      <c r="BN62" s="225"/>
      <c r="BO62" s="225"/>
      <c r="BP62" s="225"/>
      <c r="BQ62" s="225"/>
      <c r="BR62" s="225"/>
      <c r="BS62" s="225"/>
      <c r="BT62" s="225"/>
      <c r="BU62" s="225"/>
      <c r="BV62" s="225"/>
      <c r="BW62" s="225"/>
      <c r="BX62" s="225"/>
      <c r="BY62" s="225"/>
      <c r="BZ62" s="225"/>
      <c r="CA62" s="225"/>
      <c r="CB62" s="225"/>
      <c r="CC62" s="225"/>
      <c r="CD62" s="225"/>
      <c r="CE62" s="225"/>
      <c r="CF62" s="225"/>
      <c r="CG62" s="225"/>
      <c r="CH62" s="225"/>
      <c r="CI62" s="225"/>
      <c r="CJ62" s="225"/>
      <c r="CK62" s="225"/>
      <c r="CL62" s="225"/>
      <c r="CM62" s="225"/>
      <c r="CN62" s="225"/>
      <c r="CO62" s="225"/>
      <c r="CP62" s="225"/>
      <c r="CQ62" s="225"/>
      <c r="CR62" s="265"/>
    </row>
    <row r="63" spans="1:96" s="234" customFormat="1" ht="15" customHeight="1" x14ac:dyDescent="0.35">
      <c r="A63" s="238">
        <v>56</v>
      </c>
      <c r="B63" s="234" t="s">
        <v>619</v>
      </c>
      <c r="C63" s="234" t="s">
        <v>314</v>
      </c>
      <c r="D63" s="234" t="s">
        <v>625</v>
      </c>
      <c r="E63" s="234" t="s">
        <v>170</v>
      </c>
      <c r="F63" s="234" t="s">
        <v>502</v>
      </c>
      <c r="G63" s="234">
        <v>0</v>
      </c>
      <c r="H63" s="237">
        <v>190</v>
      </c>
      <c r="I63" s="237" t="s">
        <v>398</v>
      </c>
      <c r="J63" s="237">
        <v>2024</v>
      </c>
      <c r="K63" s="234" t="s">
        <v>622</v>
      </c>
      <c r="L63" s="234" t="s">
        <v>516</v>
      </c>
      <c r="M63" s="234" t="s">
        <v>626</v>
      </c>
      <c r="N63" s="234" t="s">
        <v>627</v>
      </c>
      <c r="O63" s="290" t="s">
        <v>611</v>
      </c>
      <c r="P63" s="225"/>
      <c r="Q63" s="225"/>
      <c r="R63" s="225"/>
      <c r="S63" s="225"/>
      <c r="T63" s="225"/>
      <c r="U63" s="225"/>
      <c r="V63" s="225"/>
      <c r="W63" s="225"/>
      <c r="X63" s="225"/>
      <c r="Y63" s="225"/>
      <c r="Z63" s="225"/>
      <c r="AA63" s="225"/>
      <c r="AB63" s="225"/>
      <c r="AC63" s="225"/>
      <c r="AD63" s="225"/>
      <c r="AE63" s="225"/>
      <c r="AF63" s="225"/>
      <c r="AG63" s="225"/>
      <c r="AH63" s="225"/>
      <c r="AI63" s="225"/>
      <c r="AJ63" s="225"/>
      <c r="AK63" s="225"/>
      <c r="AL63" s="225"/>
      <c r="AM63" s="225"/>
      <c r="AN63" s="225"/>
      <c r="AO63" s="225"/>
      <c r="AP63" s="225"/>
      <c r="AQ63" s="225"/>
      <c r="AR63" s="225"/>
      <c r="AS63" s="225"/>
      <c r="AT63" s="225"/>
      <c r="AU63" s="225"/>
      <c r="AV63" s="225"/>
      <c r="AW63" s="225"/>
      <c r="AX63" s="225"/>
      <c r="AY63" s="225"/>
      <c r="AZ63" s="225"/>
      <c r="BA63" s="225"/>
      <c r="BB63" s="225"/>
      <c r="BC63" s="225"/>
      <c r="BD63" s="225"/>
      <c r="BE63" s="225"/>
      <c r="BF63" s="225"/>
      <c r="BG63" s="225"/>
      <c r="BH63" s="225"/>
      <c r="BI63" s="225"/>
      <c r="BJ63" s="225"/>
      <c r="BK63" s="225"/>
      <c r="BL63" s="225"/>
      <c r="BM63" s="225"/>
      <c r="BN63" s="225"/>
      <c r="BO63" s="225"/>
      <c r="BP63" s="225"/>
      <c r="BQ63" s="225"/>
      <c r="BR63" s="225"/>
      <c r="BS63" s="225"/>
      <c r="BT63" s="225"/>
      <c r="BU63" s="225"/>
      <c r="BV63" s="225"/>
      <c r="BW63" s="225"/>
      <c r="BX63" s="225"/>
      <c r="BY63" s="225"/>
      <c r="BZ63" s="225"/>
      <c r="CA63" s="225"/>
      <c r="CB63" s="225"/>
      <c r="CC63" s="225"/>
      <c r="CD63" s="225"/>
      <c r="CE63" s="225"/>
      <c r="CF63" s="225"/>
      <c r="CG63" s="225"/>
      <c r="CH63" s="225"/>
      <c r="CI63" s="225"/>
      <c r="CJ63" s="225"/>
      <c r="CK63" s="225"/>
      <c r="CL63" s="225"/>
      <c r="CM63" s="225"/>
      <c r="CN63" s="225"/>
      <c r="CO63" s="225"/>
      <c r="CP63" s="225"/>
      <c r="CQ63" s="225"/>
      <c r="CR63" s="265"/>
    </row>
    <row r="64" spans="1:96" s="234" customFormat="1" ht="15" customHeight="1" x14ac:dyDescent="0.35">
      <c r="A64" s="238">
        <v>57</v>
      </c>
      <c r="B64" s="234" t="s">
        <v>628</v>
      </c>
      <c r="C64" s="234" t="s">
        <v>314</v>
      </c>
      <c r="D64" s="234" t="s">
        <v>629</v>
      </c>
      <c r="E64" s="234" t="s">
        <v>170</v>
      </c>
      <c r="F64" s="234" t="s">
        <v>329</v>
      </c>
      <c r="G64" s="234">
        <v>0</v>
      </c>
      <c r="H64" s="237">
        <v>5</v>
      </c>
      <c r="I64" s="237" t="s">
        <v>308</v>
      </c>
      <c r="J64" s="237">
        <v>2022</v>
      </c>
      <c r="K64" s="234" t="s">
        <v>630</v>
      </c>
      <c r="L64" s="234" t="s">
        <v>631</v>
      </c>
      <c r="M64" s="234" t="s">
        <v>632</v>
      </c>
      <c r="N64" s="234" t="s">
        <v>633</v>
      </c>
      <c r="O64" s="290" t="s">
        <v>634</v>
      </c>
      <c r="P64" s="225"/>
      <c r="Q64" s="225"/>
      <c r="R64" s="225"/>
      <c r="S64" s="225"/>
      <c r="T64" s="225"/>
      <c r="U64" s="225"/>
      <c r="V64" s="225"/>
      <c r="W64" s="225"/>
      <c r="X64" s="225"/>
      <c r="Y64" s="225"/>
      <c r="Z64" s="225"/>
      <c r="AA64" s="225"/>
      <c r="AB64" s="225"/>
      <c r="AC64" s="225"/>
      <c r="AD64" s="225"/>
      <c r="AE64" s="225"/>
      <c r="AF64" s="225"/>
      <c r="AG64" s="225"/>
      <c r="AH64" s="225"/>
      <c r="AI64" s="225"/>
      <c r="AJ64" s="225"/>
      <c r="AK64" s="225"/>
      <c r="AL64" s="225"/>
      <c r="AM64" s="225"/>
      <c r="AN64" s="225"/>
      <c r="AO64" s="225"/>
      <c r="AP64" s="225"/>
      <c r="AQ64" s="225"/>
      <c r="AR64" s="225"/>
      <c r="AS64" s="225"/>
      <c r="AT64" s="225"/>
      <c r="AU64" s="225"/>
      <c r="AV64" s="225"/>
      <c r="AW64" s="225"/>
      <c r="AX64" s="225"/>
      <c r="AY64" s="225"/>
      <c r="AZ64" s="225"/>
      <c r="BA64" s="225"/>
      <c r="BB64" s="225"/>
      <c r="BC64" s="225"/>
      <c r="BD64" s="225"/>
      <c r="BE64" s="225"/>
      <c r="BF64" s="225"/>
      <c r="BG64" s="225"/>
      <c r="BH64" s="225"/>
      <c r="BI64" s="225"/>
      <c r="BJ64" s="225"/>
      <c r="BK64" s="225"/>
      <c r="BL64" s="225"/>
      <c r="BM64" s="225"/>
      <c r="BN64" s="225"/>
      <c r="BO64" s="225"/>
      <c r="BP64" s="225"/>
      <c r="BQ64" s="225"/>
      <c r="BR64" s="225"/>
      <c r="BS64" s="225"/>
      <c r="BT64" s="225"/>
      <c r="BU64" s="225"/>
      <c r="BV64" s="225"/>
      <c r="BW64" s="225"/>
      <c r="BX64" s="225"/>
      <c r="BY64" s="225"/>
      <c r="BZ64" s="225"/>
      <c r="CA64" s="225"/>
      <c r="CB64" s="225"/>
      <c r="CC64" s="225"/>
      <c r="CD64" s="225"/>
      <c r="CE64" s="225"/>
      <c r="CF64" s="225"/>
      <c r="CG64" s="225"/>
      <c r="CH64" s="225"/>
      <c r="CI64" s="225"/>
      <c r="CJ64" s="225"/>
      <c r="CK64" s="225"/>
      <c r="CL64" s="225"/>
      <c r="CM64" s="225"/>
      <c r="CN64" s="225"/>
      <c r="CO64" s="225"/>
      <c r="CP64" s="225"/>
      <c r="CQ64" s="225"/>
      <c r="CR64" s="265"/>
    </row>
    <row r="65" spans="1:96" s="234" customFormat="1" ht="15" customHeight="1" x14ac:dyDescent="0.35">
      <c r="A65" s="238">
        <v>58</v>
      </c>
      <c r="B65" s="234" t="s">
        <v>628</v>
      </c>
      <c r="C65" s="234" t="s">
        <v>314</v>
      </c>
      <c r="D65" s="234" t="s">
        <v>635</v>
      </c>
      <c r="E65" s="234" t="s">
        <v>170</v>
      </c>
      <c r="F65" s="234" t="s">
        <v>329</v>
      </c>
      <c r="G65" s="234">
        <v>0</v>
      </c>
      <c r="H65" s="237" t="s">
        <v>636</v>
      </c>
      <c r="I65" s="237" t="s">
        <v>308</v>
      </c>
      <c r="J65" s="237">
        <v>2025</v>
      </c>
      <c r="K65" s="234" t="s">
        <v>630</v>
      </c>
      <c r="L65" s="234" t="s">
        <v>637</v>
      </c>
      <c r="M65" s="232" t="s">
        <v>638</v>
      </c>
      <c r="N65" s="240" t="s">
        <v>639</v>
      </c>
      <c r="O65" s="290" t="s">
        <v>634</v>
      </c>
      <c r="P65" s="225"/>
      <c r="Q65" s="225"/>
      <c r="R65" s="225"/>
      <c r="S65" s="225"/>
      <c r="T65" s="225"/>
      <c r="U65" s="225"/>
      <c r="V65" s="225"/>
      <c r="W65" s="225"/>
      <c r="X65" s="225"/>
      <c r="Y65" s="225"/>
      <c r="Z65" s="225"/>
      <c r="AA65" s="225"/>
      <c r="AB65" s="225"/>
      <c r="AC65" s="225"/>
      <c r="AD65" s="225"/>
      <c r="AE65" s="225"/>
      <c r="AF65" s="225"/>
      <c r="AG65" s="225"/>
      <c r="AH65" s="225"/>
      <c r="AI65" s="225"/>
      <c r="AJ65" s="225"/>
      <c r="AK65" s="225"/>
      <c r="AL65" s="225"/>
      <c r="AM65" s="225"/>
      <c r="AN65" s="225"/>
      <c r="AO65" s="225"/>
      <c r="AP65" s="225"/>
      <c r="AQ65" s="225"/>
      <c r="AR65" s="225"/>
      <c r="AS65" s="225"/>
      <c r="AT65" s="225"/>
      <c r="AU65" s="225"/>
      <c r="AV65" s="225"/>
      <c r="AW65" s="225"/>
      <c r="AX65" s="225"/>
      <c r="AY65" s="225"/>
      <c r="AZ65" s="225"/>
      <c r="BA65" s="225"/>
      <c r="BB65" s="225"/>
      <c r="BC65" s="225"/>
      <c r="BD65" s="225"/>
      <c r="BE65" s="225"/>
      <c r="BF65" s="225"/>
      <c r="BG65" s="225"/>
      <c r="BH65" s="225"/>
      <c r="BI65" s="225"/>
      <c r="BJ65" s="225"/>
      <c r="BK65" s="225"/>
      <c r="BL65" s="225"/>
      <c r="BM65" s="225"/>
      <c r="BN65" s="225"/>
      <c r="BO65" s="225"/>
      <c r="BP65" s="225"/>
      <c r="BQ65" s="225"/>
      <c r="BR65" s="225"/>
      <c r="BS65" s="225"/>
      <c r="BT65" s="225"/>
      <c r="BU65" s="225"/>
      <c r="BV65" s="225"/>
      <c r="BW65" s="225"/>
      <c r="BX65" s="225"/>
      <c r="BY65" s="225"/>
      <c r="BZ65" s="225"/>
      <c r="CA65" s="225"/>
      <c r="CB65" s="225"/>
      <c r="CC65" s="225"/>
      <c r="CD65" s="225"/>
      <c r="CE65" s="225"/>
      <c r="CF65" s="225"/>
      <c r="CG65" s="225"/>
      <c r="CH65" s="225"/>
      <c r="CI65" s="225"/>
      <c r="CJ65" s="225"/>
      <c r="CK65" s="225"/>
      <c r="CL65" s="225"/>
      <c r="CM65" s="225"/>
      <c r="CN65" s="225"/>
      <c r="CO65" s="225"/>
      <c r="CP65" s="225"/>
      <c r="CQ65" s="225"/>
      <c r="CR65" s="265"/>
    </row>
    <row r="66" spans="1:96" s="234" customFormat="1" ht="15" customHeight="1" x14ac:dyDescent="0.35">
      <c r="A66" s="238">
        <v>59</v>
      </c>
      <c r="B66" s="234" t="s">
        <v>640</v>
      </c>
      <c r="C66" s="234" t="s">
        <v>314</v>
      </c>
      <c r="D66" s="234" t="s">
        <v>641</v>
      </c>
      <c r="E66" s="234" t="s">
        <v>170</v>
      </c>
      <c r="F66" s="234" t="s">
        <v>329</v>
      </c>
      <c r="G66" s="234">
        <v>0</v>
      </c>
      <c r="H66" s="237">
        <v>30</v>
      </c>
      <c r="I66" s="237" t="s">
        <v>308</v>
      </c>
      <c r="J66" s="237">
        <v>2023</v>
      </c>
      <c r="K66" s="234" t="s">
        <v>642</v>
      </c>
      <c r="L66" s="234" t="s">
        <v>516</v>
      </c>
      <c r="M66" s="234" t="s">
        <v>643</v>
      </c>
      <c r="N66" s="234" t="s">
        <v>644</v>
      </c>
      <c r="O66" s="290" t="s">
        <v>600</v>
      </c>
      <c r="P66" s="225"/>
      <c r="Q66" s="225"/>
      <c r="R66" s="225"/>
      <c r="S66" s="225"/>
      <c r="T66" s="225"/>
      <c r="U66" s="225"/>
      <c r="V66" s="225"/>
      <c r="W66" s="225"/>
      <c r="X66" s="225"/>
      <c r="Y66" s="225"/>
      <c r="Z66" s="225"/>
      <c r="AA66" s="225"/>
      <c r="AB66" s="225"/>
      <c r="AC66" s="225"/>
      <c r="AD66" s="225"/>
      <c r="AE66" s="225"/>
      <c r="AF66" s="225"/>
      <c r="AG66" s="225"/>
      <c r="AH66" s="225"/>
      <c r="AI66" s="225"/>
      <c r="AJ66" s="225"/>
      <c r="AK66" s="225"/>
      <c r="AL66" s="225"/>
      <c r="AM66" s="225"/>
      <c r="AN66" s="225"/>
      <c r="AO66" s="225"/>
      <c r="AP66" s="225"/>
      <c r="AQ66" s="225"/>
      <c r="AR66" s="225"/>
      <c r="AS66" s="225"/>
      <c r="AT66" s="225"/>
      <c r="AU66" s="225"/>
      <c r="AV66" s="225"/>
      <c r="AW66" s="225"/>
      <c r="AX66" s="225"/>
      <c r="AY66" s="225"/>
      <c r="AZ66" s="225"/>
      <c r="BA66" s="225"/>
      <c r="BB66" s="225"/>
      <c r="BC66" s="225"/>
      <c r="BD66" s="225"/>
      <c r="BE66" s="225"/>
      <c r="BF66" s="225"/>
      <c r="BG66" s="225"/>
      <c r="BH66" s="225"/>
      <c r="BI66" s="225"/>
      <c r="BJ66" s="225"/>
      <c r="BK66" s="225"/>
      <c r="BL66" s="225"/>
      <c r="BM66" s="225"/>
      <c r="BN66" s="225"/>
      <c r="BO66" s="225"/>
      <c r="BP66" s="225"/>
      <c r="BQ66" s="225"/>
      <c r="BR66" s="225"/>
      <c r="BS66" s="225"/>
      <c r="BT66" s="225"/>
      <c r="BU66" s="225"/>
      <c r="BV66" s="225"/>
      <c r="BW66" s="225"/>
      <c r="BX66" s="225"/>
      <c r="BY66" s="225"/>
      <c r="BZ66" s="225"/>
      <c r="CA66" s="225"/>
      <c r="CB66" s="225"/>
      <c r="CC66" s="225"/>
      <c r="CD66" s="225"/>
      <c r="CE66" s="225"/>
      <c r="CF66" s="225"/>
      <c r="CG66" s="225"/>
      <c r="CH66" s="225"/>
      <c r="CI66" s="225"/>
      <c r="CJ66" s="225"/>
      <c r="CK66" s="225"/>
      <c r="CL66" s="225"/>
      <c r="CM66" s="225"/>
      <c r="CN66" s="225"/>
      <c r="CO66" s="225"/>
      <c r="CP66" s="225"/>
      <c r="CQ66" s="225"/>
      <c r="CR66" s="265"/>
    </row>
    <row r="67" spans="1:96" s="234" customFormat="1" ht="15" customHeight="1" x14ac:dyDescent="0.35">
      <c r="A67" s="172">
        <v>60</v>
      </c>
      <c r="B67" s="84" t="s">
        <v>645</v>
      </c>
      <c r="C67" s="84" t="s">
        <v>314</v>
      </c>
      <c r="D67" s="84" t="s">
        <v>646</v>
      </c>
      <c r="E67" s="84"/>
      <c r="F67" s="84" t="s">
        <v>329</v>
      </c>
      <c r="G67" s="174">
        <v>0</v>
      </c>
      <c r="H67" s="214">
        <v>450</v>
      </c>
      <c r="I67" s="173" t="s">
        <v>308</v>
      </c>
      <c r="J67" s="173">
        <v>2024</v>
      </c>
      <c r="K67" s="84" t="s">
        <v>597</v>
      </c>
      <c r="L67" s="84" t="s">
        <v>597</v>
      </c>
      <c r="M67" s="234" t="s">
        <v>647</v>
      </c>
      <c r="N67" s="84" t="s">
        <v>648</v>
      </c>
      <c r="O67" s="260" t="s">
        <v>604</v>
      </c>
      <c r="P67" s="225"/>
      <c r="Q67" s="225"/>
      <c r="R67" s="225"/>
      <c r="S67" s="225"/>
      <c r="T67" s="225"/>
      <c r="U67" s="225"/>
      <c r="V67" s="225"/>
      <c r="W67" s="225"/>
      <c r="X67" s="225"/>
      <c r="Y67" s="225"/>
      <c r="Z67" s="225"/>
      <c r="AA67" s="225"/>
      <c r="AB67" s="225"/>
      <c r="AC67" s="225"/>
      <c r="AD67" s="225"/>
      <c r="AE67" s="225"/>
      <c r="AF67" s="225"/>
      <c r="AG67" s="225"/>
      <c r="AH67" s="225"/>
      <c r="AI67" s="225"/>
      <c r="AJ67" s="225"/>
      <c r="AK67" s="225"/>
      <c r="AL67" s="225"/>
      <c r="AM67" s="225"/>
      <c r="AN67" s="225"/>
      <c r="AO67" s="225"/>
      <c r="AP67" s="225"/>
      <c r="AQ67" s="225"/>
      <c r="AR67" s="225"/>
      <c r="AS67" s="225"/>
      <c r="AT67" s="225"/>
      <c r="AU67" s="225"/>
      <c r="AV67" s="225"/>
      <c r="AW67" s="225"/>
      <c r="AX67" s="225"/>
      <c r="AY67" s="225"/>
      <c r="AZ67" s="225"/>
      <c r="BA67" s="225"/>
      <c r="BB67" s="225"/>
      <c r="BC67" s="225"/>
      <c r="BD67" s="225"/>
      <c r="BE67" s="225"/>
      <c r="BF67" s="225"/>
      <c r="BG67" s="225"/>
      <c r="BH67" s="225"/>
      <c r="BI67" s="225"/>
      <c r="BJ67" s="225"/>
      <c r="BK67" s="225"/>
      <c r="BL67" s="225"/>
      <c r="BM67" s="225"/>
      <c r="BN67" s="225"/>
      <c r="BO67" s="225"/>
      <c r="BP67" s="225"/>
      <c r="BQ67" s="225"/>
      <c r="BR67" s="225"/>
      <c r="BS67" s="225"/>
      <c r="BT67" s="225"/>
      <c r="BU67" s="225"/>
      <c r="BV67" s="225"/>
      <c r="BW67" s="225"/>
      <c r="BX67" s="225"/>
      <c r="BY67" s="225"/>
      <c r="BZ67" s="225"/>
      <c r="CA67" s="225"/>
      <c r="CB67" s="225"/>
      <c r="CC67" s="225"/>
      <c r="CD67" s="225"/>
      <c r="CE67" s="225"/>
      <c r="CF67" s="225"/>
      <c r="CG67" s="225"/>
      <c r="CH67" s="225"/>
      <c r="CI67" s="225"/>
      <c r="CJ67" s="225"/>
      <c r="CK67" s="225"/>
      <c r="CL67" s="225"/>
      <c r="CM67" s="225"/>
      <c r="CN67" s="225"/>
      <c r="CO67" s="225"/>
      <c r="CP67" s="225"/>
      <c r="CQ67" s="225"/>
      <c r="CR67" s="265"/>
    </row>
    <row r="68" spans="1:96" s="234" customFormat="1" ht="15" customHeight="1" x14ac:dyDescent="0.35">
      <c r="A68" s="284">
        <v>61</v>
      </c>
      <c r="B68" s="285" t="s">
        <v>649</v>
      </c>
      <c r="C68" s="285" t="s">
        <v>305</v>
      </c>
      <c r="D68" s="285" t="s">
        <v>650</v>
      </c>
      <c r="E68" s="286" t="s">
        <v>651</v>
      </c>
      <c r="F68" s="285"/>
      <c r="G68" s="285"/>
      <c r="H68" s="287"/>
      <c r="I68" s="287" t="s">
        <v>398</v>
      </c>
      <c r="J68" s="287">
        <v>2026</v>
      </c>
      <c r="K68" s="285" t="s">
        <v>652</v>
      </c>
      <c r="L68" s="285" t="s">
        <v>516</v>
      </c>
      <c r="M68" s="285" t="s">
        <v>653</v>
      </c>
      <c r="N68" s="285" t="s">
        <v>654</v>
      </c>
      <c r="O68" s="293" t="s">
        <v>600</v>
      </c>
      <c r="P68" s="225"/>
      <c r="Q68" s="225"/>
      <c r="R68" s="225"/>
      <c r="S68" s="225"/>
      <c r="T68" s="225"/>
      <c r="U68" s="225"/>
      <c r="V68" s="225"/>
      <c r="W68" s="225"/>
      <c r="X68" s="225"/>
      <c r="Y68" s="225"/>
      <c r="Z68" s="225"/>
      <c r="AA68" s="225"/>
      <c r="AB68" s="225"/>
      <c r="AC68" s="225"/>
      <c r="AD68" s="225"/>
      <c r="AE68" s="225"/>
      <c r="AF68" s="225"/>
      <c r="AG68" s="225"/>
      <c r="AH68" s="225"/>
      <c r="AI68" s="225"/>
      <c r="AJ68" s="225"/>
      <c r="AK68" s="225"/>
      <c r="AL68" s="225"/>
      <c r="AM68" s="225"/>
      <c r="AN68" s="225"/>
      <c r="AO68" s="225"/>
      <c r="AP68" s="225"/>
      <c r="AQ68" s="225"/>
      <c r="AR68" s="225"/>
      <c r="AS68" s="225"/>
      <c r="AT68" s="225"/>
      <c r="AU68" s="225"/>
      <c r="AV68" s="225"/>
      <c r="AW68" s="225"/>
      <c r="AX68" s="225"/>
      <c r="AY68" s="225"/>
      <c r="AZ68" s="225"/>
      <c r="BA68" s="225"/>
      <c r="BB68" s="225"/>
      <c r="BC68" s="225"/>
      <c r="BD68" s="225"/>
      <c r="BE68" s="225"/>
      <c r="BF68" s="225"/>
      <c r="BG68" s="225"/>
      <c r="BH68" s="225"/>
      <c r="BI68" s="225"/>
      <c r="BJ68" s="225"/>
      <c r="BK68" s="225"/>
      <c r="BL68" s="225"/>
      <c r="BM68" s="225"/>
      <c r="BN68" s="225"/>
      <c r="BO68" s="225"/>
      <c r="BP68" s="225"/>
      <c r="BQ68" s="225"/>
      <c r="BR68" s="225"/>
      <c r="BS68" s="225"/>
      <c r="BT68" s="225"/>
      <c r="BU68" s="225"/>
      <c r="BV68" s="225"/>
      <c r="BW68" s="225"/>
      <c r="BX68" s="225"/>
      <c r="BY68" s="225"/>
      <c r="BZ68" s="225"/>
      <c r="CA68" s="225"/>
      <c r="CB68" s="225"/>
      <c r="CC68" s="225"/>
      <c r="CD68" s="225"/>
      <c r="CE68" s="225"/>
      <c r="CF68" s="225"/>
      <c r="CG68" s="225"/>
      <c r="CH68" s="225"/>
      <c r="CI68" s="225"/>
      <c r="CJ68" s="225"/>
      <c r="CK68" s="225"/>
      <c r="CL68" s="225"/>
      <c r="CM68" s="225"/>
      <c r="CN68" s="225"/>
      <c r="CO68" s="225"/>
      <c r="CP68" s="225"/>
      <c r="CQ68" s="225"/>
      <c r="CR68" s="265"/>
    </row>
    <row r="69" spans="1:96" s="234" customFormat="1" ht="15" customHeight="1" x14ac:dyDescent="0.35">
      <c r="A69" s="172">
        <v>63</v>
      </c>
      <c r="B69" s="84" t="s">
        <v>655</v>
      </c>
      <c r="C69" s="84" t="s">
        <v>314</v>
      </c>
      <c r="D69" s="84" t="s">
        <v>656</v>
      </c>
      <c r="E69" s="84"/>
      <c r="F69" s="84" t="s">
        <v>329</v>
      </c>
      <c r="G69" s="174">
        <v>0</v>
      </c>
      <c r="H69" s="214">
        <v>100</v>
      </c>
      <c r="I69" s="173" t="s">
        <v>308</v>
      </c>
      <c r="J69" s="173">
        <v>2025</v>
      </c>
      <c r="K69" s="84" t="s">
        <v>657</v>
      </c>
      <c r="L69" s="84" t="s">
        <v>597</v>
      </c>
      <c r="M69" s="84" t="s">
        <v>658</v>
      </c>
      <c r="N69" s="84" t="s">
        <v>659</v>
      </c>
      <c r="O69" s="260" t="s">
        <v>660</v>
      </c>
      <c r="P69" s="225"/>
      <c r="Q69" s="225"/>
      <c r="R69" s="225"/>
      <c r="S69" s="225"/>
      <c r="T69" s="225"/>
      <c r="U69" s="225"/>
      <c r="V69" s="225"/>
      <c r="W69" s="225"/>
      <c r="X69" s="225"/>
      <c r="Y69" s="225"/>
      <c r="Z69" s="225"/>
      <c r="AA69" s="225"/>
      <c r="AB69" s="225"/>
      <c r="AC69" s="225"/>
      <c r="AD69" s="225"/>
      <c r="AE69" s="225"/>
      <c r="AF69" s="225"/>
      <c r="AG69" s="225"/>
      <c r="AH69" s="225"/>
      <c r="AI69" s="225"/>
      <c r="AJ69" s="225"/>
      <c r="AK69" s="225"/>
      <c r="AL69" s="225"/>
      <c r="AM69" s="225"/>
      <c r="AN69" s="225"/>
      <c r="AO69" s="225"/>
      <c r="AP69" s="225"/>
      <c r="AQ69" s="225"/>
      <c r="AR69" s="225"/>
      <c r="AS69" s="225"/>
      <c r="AT69" s="225"/>
      <c r="AU69" s="225"/>
      <c r="AV69" s="225"/>
      <c r="AW69" s="225"/>
      <c r="AX69" s="225"/>
      <c r="AY69" s="225"/>
      <c r="AZ69" s="225"/>
      <c r="BA69" s="225"/>
      <c r="BB69" s="225"/>
      <c r="BC69" s="225"/>
      <c r="BD69" s="225"/>
      <c r="BE69" s="225"/>
      <c r="BF69" s="225"/>
      <c r="BG69" s="225"/>
      <c r="BH69" s="225"/>
      <c r="BI69" s="225"/>
      <c r="BJ69" s="225"/>
      <c r="BK69" s="225"/>
      <c r="BL69" s="225"/>
      <c r="BM69" s="225"/>
      <c r="BN69" s="225"/>
      <c r="BO69" s="225"/>
      <c r="BP69" s="225"/>
      <c r="BQ69" s="225"/>
      <c r="BR69" s="225"/>
      <c r="BS69" s="225"/>
      <c r="BT69" s="225"/>
      <c r="BU69" s="225"/>
      <c r="BV69" s="225"/>
      <c r="BW69" s="225"/>
      <c r="BX69" s="225"/>
      <c r="BY69" s="225"/>
      <c r="BZ69" s="225"/>
      <c r="CA69" s="225"/>
      <c r="CB69" s="225"/>
      <c r="CC69" s="225"/>
      <c r="CD69" s="225"/>
      <c r="CE69" s="225"/>
      <c r="CF69" s="225"/>
      <c r="CG69" s="225"/>
      <c r="CH69" s="225"/>
      <c r="CI69" s="225"/>
      <c r="CJ69" s="225"/>
      <c r="CK69" s="225"/>
      <c r="CL69" s="225"/>
      <c r="CM69" s="225"/>
      <c r="CN69" s="225"/>
      <c r="CO69" s="225"/>
      <c r="CP69" s="225"/>
      <c r="CQ69" s="225"/>
      <c r="CR69" s="265"/>
    </row>
    <row r="70" spans="1:96" s="234" customFormat="1" ht="15" customHeight="1" x14ac:dyDescent="0.35">
      <c r="A70" s="238">
        <v>64</v>
      </c>
      <c r="B70" s="234" t="s">
        <v>661</v>
      </c>
      <c r="C70" s="234" t="s">
        <v>305</v>
      </c>
      <c r="D70" s="234" t="s">
        <v>662</v>
      </c>
      <c r="E70" s="234" t="s">
        <v>663</v>
      </c>
      <c r="F70" s="234" t="s">
        <v>170</v>
      </c>
      <c r="G70" s="234" t="s">
        <v>170</v>
      </c>
      <c r="H70" s="237" t="s">
        <v>170</v>
      </c>
      <c r="I70" s="237" t="s">
        <v>398</v>
      </c>
      <c r="J70" s="237">
        <v>2024</v>
      </c>
      <c r="K70" s="234" t="s">
        <v>596</v>
      </c>
      <c r="L70" s="234" t="s">
        <v>664</v>
      </c>
      <c r="M70" s="234" t="s">
        <v>665</v>
      </c>
      <c r="N70" s="234" t="s">
        <v>666</v>
      </c>
      <c r="O70" s="292" t="s">
        <v>600</v>
      </c>
      <c r="P70" s="225"/>
      <c r="Q70" s="225"/>
      <c r="R70" s="225"/>
      <c r="S70" s="225"/>
      <c r="T70" s="225"/>
      <c r="U70" s="225"/>
      <c r="V70" s="225"/>
      <c r="W70" s="225"/>
      <c r="X70" s="225"/>
      <c r="Y70" s="225"/>
      <c r="Z70" s="225"/>
      <c r="AA70" s="225"/>
      <c r="AB70" s="225"/>
      <c r="AC70" s="225"/>
      <c r="AD70" s="225"/>
      <c r="AE70" s="225"/>
      <c r="AF70" s="225"/>
      <c r="AG70" s="225"/>
      <c r="AH70" s="225"/>
      <c r="AI70" s="225"/>
      <c r="AJ70" s="225"/>
      <c r="AK70" s="225"/>
      <c r="AL70" s="225"/>
      <c r="AM70" s="225"/>
      <c r="AN70" s="225"/>
      <c r="AO70" s="225"/>
      <c r="AP70" s="225"/>
      <c r="AQ70" s="225"/>
      <c r="AR70" s="225"/>
      <c r="AS70" s="225"/>
      <c r="AT70" s="225"/>
      <c r="AU70" s="225"/>
      <c r="AV70" s="225"/>
      <c r="AW70" s="225"/>
      <c r="AX70" s="225"/>
      <c r="AY70" s="225"/>
      <c r="AZ70" s="225"/>
      <c r="BA70" s="225"/>
      <c r="BB70" s="225"/>
      <c r="BC70" s="225"/>
      <c r="BD70" s="225"/>
      <c r="BE70" s="225"/>
      <c r="BF70" s="225"/>
      <c r="BG70" s="225"/>
      <c r="BH70" s="225"/>
      <c r="BI70" s="225"/>
      <c r="BJ70" s="225"/>
      <c r="BK70" s="225"/>
      <c r="BL70" s="225"/>
      <c r="BM70" s="225"/>
      <c r="BN70" s="225"/>
      <c r="BO70" s="225"/>
      <c r="BP70" s="225"/>
      <c r="BQ70" s="225"/>
      <c r="BR70" s="225"/>
      <c r="BS70" s="225"/>
      <c r="BT70" s="225"/>
      <c r="BU70" s="225"/>
      <c r="BV70" s="225"/>
      <c r="BW70" s="225"/>
      <c r="BX70" s="225"/>
      <c r="BY70" s="225"/>
      <c r="BZ70" s="225"/>
      <c r="CA70" s="225"/>
      <c r="CB70" s="225"/>
      <c r="CC70" s="225"/>
      <c r="CD70" s="225"/>
      <c r="CE70" s="225"/>
      <c r="CF70" s="225"/>
      <c r="CG70" s="225"/>
      <c r="CH70" s="225"/>
      <c r="CI70" s="225"/>
      <c r="CJ70" s="225"/>
      <c r="CK70" s="225"/>
      <c r="CL70" s="225"/>
      <c r="CM70" s="225"/>
      <c r="CN70" s="225"/>
      <c r="CO70" s="225"/>
      <c r="CP70" s="225"/>
      <c r="CQ70" s="225"/>
      <c r="CR70" s="265"/>
    </row>
    <row r="71" spans="1:96" s="234" customFormat="1" ht="15" customHeight="1" x14ac:dyDescent="0.35">
      <c r="A71" s="238">
        <v>65</v>
      </c>
      <c r="B71" s="234" t="s">
        <v>661</v>
      </c>
      <c r="C71" s="234" t="s">
        <v>314</v>
      </c>
      <c r="D71" s="234" t="s">
        <v>667</v>
      </c>
      <c r="E71" s="234" t="s">
        <v>170</v>
      </c>
      <c r="F71" s="234" t="s">
        <v>329</v>
      </c>
      <c r="G71" s="234">
        <v>0</v>
      </c>
      <c r="H71" s="237">
        <v>20</v>
      </c>
      <c r="I71" s="237" t="s">
        <v>418</v>
      </c>
      <c r="J71" s="237">
        <v>2025</v>
      </c>
      <c r="K71" s="234" t="s">
        <v>596</v>
      </c>
      <c r="L71" s="234" t="s">
        <v>664</v>
      </c>
      <c r="M71" s="234" t="s">
        <v>668</v>
      </c>
      <c r="N71" s="234" t="s">
        <v>666</v>
      </c>
      <c r="O71" s="292" t="s">
        <v>600</v>
      </c>
      <c r="P71" s="225"/>
      <c r="Q71" s="225"/>
      <c r="R71" s="225"/>
      <c r="S71" s="225"/>
      <c r="T71" s="225"/>
      <c r="U71" s="225"/>
      <c r="V71" s="225"/>
      <c r="W71" s="225"/>
      <c r="X71" s="225"/>
      <c r="Y71" s="225"/>
      <c r="Z71" s="225"/>
      <c r="AA71" s="225"/>
      <c r="AB71" s="225"/>
      <c r="AC71" s="225"/>
      <c r="AD71" s="225"/>
      <c r="AE71" s="225"/>
      <c r="AF71" s="225"/>
      <c r="AG71" s="225"/>
      <c r="AH71" s="225"/>
      <c r="AI71" s="225"/>
      <c r="AJ71" s="225"/>
      <c r="AK71" s="225"/>
      <c r="AL71" s="225"/>
      <c r="AM71" s="225"/>
      <c r="AN71" s="225"/>
      <c r="AO71" s="225"/>
      <c r="AP71" s="225"/>
      <c r="AQ71" s="225"/>
      <c r="AR71" s="225"/>
      <c r="AS71" s="225"/>
      <c r="AT71" s="225"/>
      <c r="AU71" s="225"/>
      <c r="AV71" s="225"/>
      <c r="AW71" s="225"/>
      <c r="AX71" s="225"/>
      <c r="AY71" s="225"/>
      <c r="AZ71" s="225"/>
      <c r="BA71" s="225"/>
      <c r="BB71" s="225"/>
      <c r="BC71" s="225"/>
      <c r="BD71" s="225"/>
      <c r="BE71" s="225"/>
      <c r="BF71" s="225"/>
      <c r="BG71" s="225"/>
      <c r="BH71" s="225"/>
      <c r="BI71" s="225"/>
      <c r="BJ71" s="225"/>
      <c r="BK71" s="225"/>
      <c r="BL71" s="225"/>
      <c r="BM71" s="225"/>
      <c r="BN71" s="225"/>
      <c r="BO71" s="225"/>
      <c r="BP71" s="225"/>
      <c r="BQ71" s="225"/>
      <c r="BR71" s="225"/>
      <c r="BS71" s="225"/>
      <c r="BT71" s="225"/>
      <c r="BU71" s="225"/>
      <c r="BV71" s="225"/>
      <c r="BW71" s="225"/>
      <c r="BX71" s="225"/>
      <c r="BY71" s="225"/>
      <c r="BZ71" s="225"/>
      <c r="CA71" s="225"/>
      <c r="CB71" s="225"/>
      <c r="CC71" s="225"/>
      <c r="CD71" s="225"/>
      <c r="CE71" s="225"/>
      <c r="CF71" s="225"/>
      <c r="CG71" s="225"/>
      <c r="CH71" s="225"/>
      <c r="CI71" s="225"/>
      <c r="CJ71" s="225"/>
      <c r="CK71" s="225"/>
      <c r="CL71" s="225"/>
      <c r="CM71" s="225"/>
      <c r="CN71" s="225"/>
      <c r="CO71" s="225"/>
      <c r="CP71" s="225"/>
      <c r="CQ71" s="225"/>
      <c r="CR71" s="265"/>
    </row>
    <row r="72" spans="1:96" s="234" customFormat="1" ht="15" customHeight="1" x14ac:dyDescent="0.35">
      <c r="A72" s="172">
        <v>66</v>
      </c>
      <c r="B72" s="84" t="s">
        <v>669</v>
      </c>
      <c r="C72" s="84" t="s">
        <v>305</v>
      </c>
      <c r="D72" s="84" t="s">
        <v>670</v>
      </c>
      <c r="E72" s="84" t="s">
        <v>671</v>
      </c>
      <c r="F72" s="84"/>
      <c r="G72" s="84"/>
      <c r="H72" s="173"/>
      <c r="I72" s="173" t="s">
        <v>308</v>
      </c>
      <c r="J72" s="173">
        <v>2025</v>
      </c>
      <c r="K72" s="84" t="s">
        <v>596</v>
      </c>
      <c r="L72" s="84" t="s">
        <v>672</v>
      </c>
      <c r="M72" s="84" t="s">
        <v>673</v>
      </c>
      <c r="N72" s="84" t="s">
        <v>674</v>
      </c>
      <c r="O72" s="260" t="s">
        <v>600</v>
      </c>
      <c r="P72" s="225"/>
      <c r="Q72" s="225"/>
      <c r="R72" s="225"/>
      <c r="S72" s="225"/>
      <c r="T72" s="225"/>
      <c r="U72" s="225"/>
      <c r="V72" s="225"/>
      <c r="W72" s="225"/>
      <c r="X72" s="225"/>
      <c r="Y72" s="225"/>
      <c r="Z72" s="225"/>
      <c r="AA72" s="225"/>
      <c r="AB72" s="225"/>
      <c r="AC72" s="225"/>
      <c r="AD72" s="225"/>
      <c r="AE72" s="225"/>
      <c r="AF72" s="225"/>
      <c r="AG72" s="225"/>
      <c r="AH72" s="225"/>
      <c r="AI72" s="225"/>
      <c r="AJ72" s="225"/>
      <c r="AK72" s="225"/>
      <c r="AL72" s="225"/>
      <c r="AM72" s="225"/>
      <c r="AN72" s="225"/>
      <c r="AO72" s="225"/>
      <c r="AP72" s="225"/>
      <c r="AQ72" s="225"/>
      <c r="AR72" s="225"/>
      <c r="AS72" s="225"/>
      <c r="AT72" s="225"/>
      <c r="AU72" s="225"/>
      <c r="AV72" s="225"/>
      <c r="AW72" s="225"/>
      <c r="AX72" s="225"/>
      <c r="AY72" s="225"/>
      <c r="AZ72" s="225"/>
      <c r="BA72" s="225"/>
      <c r="BB72" s="225"/>
      <c r="BC72" s="225"/>
      <c r="BD72" s="225"/>
      <c r="BE72" s="225"/>
      <c r="BF72" s="225"/>
      <c r="BG72" s="225"/>
      <c r="BH72" s="225"/>
      <c r="BI72" s="225"/>
      <c r="BJ72" s="225"/>
      <c r="BK72" s="225"/>
      <c r="BL72" s="225"/>
      <c r="BM72" s="225"/>
      <c r="BN72" s="225"/>
      <c r="BO72" s="225"/>
      <c r="BP72" s="225"/>
      <c r="BQ72" s="225"/>
      <c r="BR72" s="225"/>
      <c r="BS72" s="225"/>
      <c r="BT72" s="225"/>
      <c r="BU72" s="225"/>
      <c r="BV72" s="225"/>
      <c r="BW72" s="225"/>
      <c r="BX72" s="225"/>
      <c r="BY72" s="225"/>
      <c r="BZ72" s="225"/>
      <c r="CA72" s="225"/>
      <c r="CB72" s="225"/>
      <c r="CC72" s="225"/>
      <c r="CD72" s="225"/>
      <c r="CE72" s="225"/>
      <c r="CF72" s="225"/>
      <c r="CG72" s="225"/>
      <c r="CH72" s="225"/>
      <c r="CI72" s="225"/>
      <c r="CJ72" s="225"/>
      <c r="CK72" s="225"/>
      <c r="CL72" s="225"/>
      <c r="CM72" s="225"/>
      <c r="CN72" s="225"/>
      <c r="CO72" s="225"/>
      <c r="CP72" s="225"/>
      <c r="CQ72" s="225"/>
      <c r="CR72" s="265"/>
    </row>
    <row r="73" spans="1:96" s="234" customFormat="1" ht="15" customHeight="1" x14ac:dyDescent="0.35">
      <c r="A73" s="238">
        <v>251</v>
      </c>
      <c r="B73" s="234" t="s">
        <v>675</v>
      </c>
      <c r="C73" s="234" t="s">
        <v>676</v>
      </c>
      <c r="D73" s="234" t="s">
        <v>677</v>
      </c>
      <c r="E73" s="232" t="s">
        <v>678</v>
      </c>
      <c r="H73" s="237"/>
      <c r="I73" s="237" t="s">
        <v>308</v>
      </c>
      <c r="J73" s="237">
        <v>2024</v>
      </c>
      <c r="K73" s="234" t="s">
        <v>679</v>
      </c>
      <c r="L73" s="234" t="s">
        <v>516</v>
      </c>
      <c r="M73" s="232" t="s">
        <v>680</v>
      </c>
      <c r="N73" s="232" t="s">
        <v>681</v>
      </c>
      <c r="O73" s="290"/>
      <c r="P73" s="225"/>
      <c r="Q73" s="225"/>
      <c r="R73" s="225"/>
      <c r="S73" s="225"/>
      <c r="T73" s="225"/>
      <c r="U73" s="225"/>
      <c r="V73" s="225"/>
      <c r="W73" s="225"/>
      <c r="X73" s="225"/>
      <c r="Y73" s="225"/>
      <c r="Z73" s="225"/>
      <c r="AA73" s="225"/>
      <c r="AB73" s="225"/>
      <c r="AC73" s="225"/>
      <c r="AD73" s="225"/>
      <c r="AE73" s="225"/>
      <c r="AF73" s="225"/>
      <c r="AG73" s="225"/>
      <c r="AH73" s="225"/>
      <c r="AI73" s="225"/>
      <c r="AJ73" s="225"/>
      <c r="AK73" s="225"/>
      <c r="AL73" s="225"/>
      <c r="AM73" s="225"/>
      <c r="AN73" s="225"/>
      <c r="AO73" s="225"/>
      <c r="AP73" s="225"/>
      <c r="AQ73" s="225"/>
      <c r="AR73" s="225"/>
      <c r="AS73" s="225"/>
      <c r="AT73" s="225"/>
      <c r="AU73" s="225"/>
      <c r="AV73" s="225"/>
      <c r="AW73" s="225"/>
      <c r="AX73" s="225"/>
      <c r="AY73" s="225"/>
      <c r="AZ73" s="225"/>
      <c r="BA73" s="225"/>
      <c r="BB73" s="225"/>
      <c r="BC73" s="225"/>
      <c r="BD73" s="225"/>
      <c r="BE73" s="225"/>
      <c r="BF73" s="225"/>
      <c r="BG73" s="225"/>
      <c r="BH73" s="225"/>
      <c r="BI73" s="225"/>
      <c r="BJ73" s="225"/>
      <c r="BK73" s="225"/>
      <c r="BL73" s="225"/>
      <c r="BM73" s="225"/>
      <c r="BN73" s="225"/>
      <c r="BO73" s="225"/>
      <c r="BP73" s="225"/>
      <c r="BQ73" s="225"/>
      <c r="BR73" s="225"/>
      <c r="BS73" s="225"/>
      <c r="BT73" s="225"/>
      <c r="BU73" s="225"/>
      <c r="BV73" s="225"/>
      <c r="BW73" s="225"/>
      <c r="BX73" s="225"/>
      <c r="BY73" s="225"/>
      <c r="BZ73" s="225"/>
      <c r="CA73" s="225"/>
      <c r="CB73" s="225"/>
      <c r="CC73" s="225"/>
      <c r="CD73" s="225"/>
      <c r="CE73" s="225"/>
      <c r="CF73" s="225"/>
      <c r="CG73" s="225"/>
      <c r="CH73" s="225"/>
      <c r="CI73" s="225"/>
      <c r="CJ73" s="225"/>
      <c r="CK73" s="225"/>
      <c r="CL73" s="225"/>
      <c r="CM73" s="225"/>
      <c r="CN73" s="225"/>
      <c r="CO73" s="225"/>
      <c r="CP73" s="225"/>
      <c r="CQ73" s="225"/>
      <c r="CR73" s="265"/>
    </row>
    <row r="74" spans="1:96" s="234" customFormat="1" ht="15" customHeight="1" x14ac:dyDescent="0.35">
      <c r="A74" s="238">
        <v>252</v>
      </c>
      <c r="B74" s="234" t="s">
        <v>675</v>
      </c>
      <c r="C74" s="234" t="s">
        <v>314</v>
      </c>
      <c r="D74" s="234" t="s">
        <v>682</v>
      </c>
      <c r="F74" s="234" t="s">
        <v>683</v>
      </c>
      <c r="G74" s="234">
        <v>0</v>
      </c>
      <c r="H74" s="237">
        <v>100</v>
      </c>
      <c r="I74" s="237" t="s">
        <v>398</v>
      </c>
      <c r="J74" s="237">
        <v>2026</v>
      </c>
      <c r="K74" s="234" t="s">
        <v>679</v>
      </c>
      <c r="L74" s="234" t="s">
        <v>516</v>
      </c>
      <c r="M74" s="232" t="s">
        <v>684</v>
      </c>
      <c r="N74" s="234" t="s">
        <v>654</v>
      </c>
      <c r="O74" s="292" t="s">
        <v>600</v>
      </c>
      <c r="P74" s="225"/>
      <c r="Q74" s="225"/>
      <c r="R74" s="225"/>
      <c r="S74" s="225"/>
      <c r="T74" s="225"/>
      <c r="U74" s="225"/>
      <c r="V74" s="225"/>
      <c r="W74" s="225"/>
      <c r="X74" s="225"/>
      <c r="Y74" s="225"/>
      <c r="Z74" s="225"/>
      <c r="AA74" s="225"/>
      <c r="AB74" s="225"/>
      <c r="AC74" s="225"/>
      <c r="AD74" s="225"/>
      <c r="AE74" s="225"/>
      <c r="AF74" s="225"/>
      <c r="AG74" s="225"/>
      <c r="AH74" s="225"/>
      <c r="AI74" s="225"/>
      <c r="AJ74" s="225"/>
      <c r="AK74" s="225"/>
      <c r="AL74" s="225"/>
      <c r="AM74" s="225"/>
      <c r="AN74" s="225"/>
      <c r="AO74" s="225"/>
      <c r="AP74" s="225"/>
      <c r="AQ74" s="225"/>
      <c r="AR74" s="225"/>
      <c r="AS74" s="225"/>
      <c r="AT74" s="225"/>
      <c r="AU74" s="225"/>
      <c r="AV74" s="225"/>
      <c r="AW74" s="225"/>
      <c r="AX74" s="225"/>
      <c r="AY74" s="225"/>
      <c r="AZ74" s="225"/>
      <c r="BA74" s="225"/>
      <c r="BB74" s="225"/>
      <c r="BC74" s="225"/>
      <c r="BD74" s="225"/>
      <c r="BE74" s="225"/>
      <c r="BF74" s="225"/>
      <c r="BG74" s="225"/>
      <c r="BH74" s="225"/>
      <c r="BI74" s="225"/>
      <c r="BJ74" s="225"/>
      <c r="BK74" s="225"/>
      <c r="BL74" s="225"/>
      <c r="BM74" s="225"/>
      <c r="BN74" s="225"/>
      <c r="BO74" s="225"/>
      <c r="BP74" s="225"/>
      <c r="BQ74" s="225"/>
      <c r="BR74" s="225"/>
      <c r="BS74" s="225"/>
      <c r="BT74" s="225"/>
      <c r="BU74" s="225"/>
      <c r="BV74" s="225"/>
      <c r="BW74" s="225"/>
      <c r="BX74" s="225"/>
      <c r="BY74" s="225"/>
      <c r="BZ74" s="225"/>
      <c r="CA74" s="225"/>
      <c r="CB74" s="225"/>
      <c r="CC74" s="225"/>
      <c r="CD74" s="225"/>
      <c r="CE74" s="225"/>
      <c r="CF74" s="225"/>
      <c r="CG74" s="225"/>
      <c r="CH74" s="225"/>
      <c r="CI74" s="225"/>
      <c r="CJ74" s="225"/>
      <c r="CK74" s="225"/>
      <c r="CL74" s="225"/>
      <c r="CM74" s="225"/>
      <c r="CN74" s="225"/>
      <c r="CO74" s="225"/>
      <c r="CP74" s="225"/>
      <c r="CQ74" s="225"/>
      <c r="CR74" s="265"/>
    </row>
    <row r="75" spans="1:96" s="234" customFormat="1" ht="15" customHeight="1" x14ac:dyDescent="0.35">
      <c r="A75" s="238">
        <v>253</v>
      </c>
      <c r="B75" s="234" t="s">
        <v>675</v>
      </c>
      <c r="C75" s="234" t="s">
        <v>676</v>
      </c>
      <c r="D75" s="232" t="s">
        <v>685</v>
      </c>
      <c r="E75" s="234" t="s">
        <v>686</v>
      </c>
      <c r="H75" s="237"/>
      <c r="I75" s="237" t="s">
        <v>398</v>
      </c>
      <c r="J75" s="237">
        <v>2026</v>
      </c>
      <c r="K75" s="234" t="s">
        <v>679</v>
      </c>
      <c r="L75" s="234" t="s">
        <v>516</v>
      </c>
      <c r="M75" s="234" t="s">
        <v>681</v>
      </c>
      <c r="N75" s="234" t="s">
        <v>654</v>
      </c>
      <c r="O75" s="292" t="s">
        <v>600</v>
      </c>
      <c r="P75" s="225"/>
      <c r="Q75" s="225"/>
      <c r="R75" s="225"/>
      <c r="S75" s="225"/>
      <c r="T75" s="225"/>
      <c r="U75" s="225"/>
      <c r="V75" s="225"/>
      <c r="W75" s="225"/>
      <c r="X75" s="225"/>
      <c r="Y75" s="225"/>
      <c r="Z75" s="225"/>
      <c r="AA75" s="225"/>
      <c r="AB75" s="225"/>
      <c r="AC75" s="225"/>
      <c r="AD75" s="225"/>
      <c r="AE75" s="225"/>
      <c r="AF75" s="225"/>
      <c r="AG75" s="225"/>
      <c r="AH75" s="225"/>
      <c r="AI75" s="225"/>
      <c r="AJ75" s="225"/>
      <c r="AK75" s="225"/>
      <c r="AL75" s="225"/>
      <c r="AM75" s="225"/>
      <c r="AN75" s="225"/>
      <c r="AO75" s="225"/>
      <c r="AP75" s="225"/>
      <c r="AQ75" s="225"/>
      <c r="AR75" s="225"/>
      <c r="AS75" s="225"/>
      <c r="AT75" s="225"/>
      <c r="AU75" s="225"/>
      <c r="AV75" s="225"/>
      <c r="AW75" s="225"/>
      <c r="AX75" s="225"/>
      <c r="AY75" s="225"/>
      <c r="AZ75" s="225"/>
      <c r="BA75" s="225"/>
      <c r="BB75" s="225"/>
      <c r="BC75" s="225"/>
      <c r="BD75" s="225"/>
      <c r="BE75" s="225"/>
      <c r="BF75" s="225"/>
      <c r="BG75" s="225"/>
      <c r="BH75" s="225"/>
      <c r="BI75" s="225"/>
      <c r="BJ75" s="225"/>
      <c r="BK75" s="225"/>
      <c r="BL75" s="225"/>
      <c r="BM75" s="225"/>
      <c r="BN75" s="225"/>
      <c r="BO75" s="225"/>
      <c r="BP75" s="225"/>
      <c r="BQ75" s="225"/>
      <c r="BR75" s="225"/>
      <c r="BS75" s="225"/>
      <c r="BT75" s="225"/>
      <c r="BU75" s="225"/>
      <c r="BV75" s="225"/>
      <c r="BW75" s="225"/>
      <c r="BX75" s="225"/>
      <c r="BY75" s="225"/>
      <c r="BZ75" s="225"/>
      <c r="CA75" s="225"/>
      <c r="CB75" s="225"/>
      <c r="CC75" s="225"/>
      <c r="CD75" s="225"/>
      <c r="CE75" s="225"/>
      <c r="CF75" s="225"/>
      <c r="CG75" s="225"/>
      <c r="CH75" s="225"/>
      <c r="CI75" s="225"/>
      <c r="CJ75" s="225"/>
      <c r="CK75" s="225"/>
      <c r="CL75" s="225"/>
      <c r="CM75" s="225"/>
      <c r="CN75" s="225"/>
      <c r="CO75" s="225"/>
      <c r="CP75" s="225"/>
      <c r="CQ75" s="225"/>
      <c r="CR75" s="265"/>
    </row>
    <row r="76" spans="1:96" s="234" customFormat="1" ht="15" customHeight="1" x14ac:dyDescent="0.35">
      <c r="A76" s="172">
        <v>68</v>
      </c>
      <c r="B76" s="84" t="s">
        <v>687</v>
      </c>
      <c r="C76" s="84" t="s">
        <v>305</v>
      </c>
      <c r="D76" s="84" t="s">
        <v>688</v>
      </c>
      <c r="E76" s="84" t="s">
        <v>689</v>
      </c>
      <c r="F76" s="84"/>
      <c r="G76" s="84"/>
      <c r="H76" s="173"/>
      <c r="I76" s="173" t="s">
        <v>324</v>
      </c>
      <c r="J76" s="173">
        <v>2022</v>
      </c>
      <c r="K76" s="84" t="s">
        <v>516</v>
      </c>
      <c r="L76" s="84" t="s">
        <v>516</v>
      </c>
      <c r="M76" s="84" t="s">
        <v>690</v>
      </c>
      <c r="N76" s="84" t="s">
        <v>691</v>
      </c>
      <c r="O76" s="260" t="s">
        <v>692</v>
      </c>
      <c r="P76" s="225"/>
      <c r="Q76" s="225"/>
      <c r="R76" s="225"/>
      <c r="S76" s="225"/>
      <c r="T76" s="225"/>
      <c r="U76" s="225"/>
      <c r="V76" s="225"/>
      <c r="W76" s="225"/>
      <c r="X76" s="225"/>
      <c r="Y76" s="225"/>
      <c r="Z76" s="225"/>
      <c r="AA76" s="225"/>
      <c r="AB76" s="225"/>
      <c r="AC76" s="225"/>
      <c r="AD76" s="225"/>
      <c r="AE76" s="225"/>
      <c r="AF76" s="225"/>
      <c r="AG76" s="225"/>
      <c r="AH76" s="225"/>
      <c r="AI76" s="225"/>
      <c r="AJ76" s="225"/>
      <c r="AK76" s="225"/>
      <c r="AL76" s="225"/>
      <c r="AM76" s="225"/>
      <c r="AN76" s="225"/>
      <c r="AO76" s="225"/>
      <c r="AP76" s="225"/>
      <c r="AQ76" s="225"/>
      <c r="AR76" s="225"/>
      <c r="AS76" s="225"/>
      <c r="AT76" s="225"/>
      <c r="AU76" s="225"/>
      <c r="AV76" s="225"/>
      <c r="AW76" s="225"/>
      <c r="AX76" s="225"/>
      <c r="AY76" s="225"/>
      <c r="AZ76" s="225"/>
      <c r="BA76" s="225"/>
      <c r="BB76" s="225"/>
      <c r="BC76" s="225"/>
      <c r="BD76" s="225"/>
      <c r="BE76" s="225"/>
      <c r="BF76" s="225"/>
      <c r="BG76" s="225"/>
      <c r="BH76" s="225"/>
      <c r="BI76" s="225"/>
      <c r="BJ76" s="225"/>
      <c r="BK76" s="225"/>
      <c r="BL76" s="225"/>
      <c r="BM76" s="225"/>
      <c r="BN76" s="225"/>
      <c r="BO76" s="225"/>
      <c r="BP76" s="225"/>
      <c r="BQ76" s="225"/>
      <c r="BR76" s="225"/>
      <c r="BS76" s="225"/>
      <c r="BT76" s="225"/>
      <c r="BU76" s="225"/>
      <c r="BV76" s="225"/>
      <c r="BW76" s="225"/>
      <c r="BX76" s="225"/>
      <c r="BY76" s="225"/>
      <c r="BZ76" s="225"/>
      <c r="CA76" s="225"/>
      <c r="CB76" s="225"/>
      <c r="CC76" s="225"/>
      <c r="CD76" s="225"/>
      <c r="CE76" s="225"/>
      <c r="CF76" s="225"/>
      <c r="CG76" s="225"/>
      <c r="CH76" s="225"/>
      <c r="CI76" s="225"/>
      <c r="CJ76" s="225"/>
      <c r="CK76" s="225"/>
      <c r="CL76" s="225"/>
      <c r="CM76" s="225"/>
      <c r="CN76" s="225"/>
      <c r="CO76" s="225"/>
      <c r="CP76" s="225"/>
      <c r="CQ76" s="225"/>
      <c r="CR76" s="265"/>
    </row>
    <row r="77" spans="1:96" s="234" customFormat="1" ht="15" customHeight="1" x14ac:dyDescent="0.35">
      <c r="A77" s="172">
        <v>69</v>
      </c>
      <c r="B77" s="84" t="s">
        <v>693</v>
      </c>
      <c r="C77" s="84" t="s">
        <v>314</v>
      </c>
      <c r="D77" s="84" t="s">
        <v>694</v>
      </c>
      <c r="E77" s="84"/>
      <c r="F77" s="84" t="s">
        <v>695</v>
      </c>
      <c r="G77" s="174">
        <v>0</v>
      </c>
      <c r="H77" s="214">
        <v>6</v>
      </c>
      <c r="I77" s="173" t="s">
        <v>308</v>
      </c>
      <c r="J77" s="173">
        <v>2024</v>
      </c>
      <c r="K77" s="84" t="s">
        <v>696</v>
      </c>
      <c r="L77" s="84" t="s">
        <v>516</v>
      </c>
      <c r="M77" s="84" t="s">
        <v>697</v>
      </c>
      <c r="N77" s="84" t="s">
        <v>698</v>
      </c>
      <c r="O77" s="260" t="s">
        <v>699</v>
      </c>
      <c r="P77" s="225"/>
      <c r="Q77" s="225"/>
      <c r="R77" s="225"/>
      <c r="S77" s="225"/>
      <c r="T77" s="225"/>
      <c r="U77" s="225"/>
      <c r="V77" s="225"/>
      <c r="W77" s="225"/>
      <c r="X77" s="225"/>
      <c r="Y77" s="225"/>
      <c r="Z77" s="225"/>
      <c r="AA77" s="225"/>
      <c r="AB77" s="225"/>
      <c r="AC77" s="225"/>
      <c r="AD77" s="225"/>
      <c r="AE77" s="225"/>
      <c r="AF77" s="225"/>
      <c r="AG77" s="225"/>
      <c r="AH77" s="225"/>
      <c r="AI77" s="225"/>
      <c r="AJ77" s="225"/>
      <c r="AK77" s="225"/>
      <c r="AL77" s="225"/>
      <c r="AM77" s="225"/>
      <c r="AN77" s="225"/>
      <c r="AO77" s="225"/>
      <c r="AP77" s="225"/>
      <c r="AQ77" s="225"/>
      <c r="AR77" s="225"/>
      <c r="AS77" s="225"/>
      <c r="AT77" s="225"/>
      <c r="AU77" s="225"/>
      <c r="AV77" s="225"/>
      <c r="AW77" s="225"/>
      <c r="AX77" s="225"/>
      <c r="AY77" s="225"/>
      <c r="AZ77" s="225"/>
      <c r="BA77" s="225"/>
      <c r="BB77" s="225"/>
      <c r="BC77" s="225"/>
      <c r="BD77" s="225"/>
      <c r="BE77" s="225"/>
      <c r="BF77" s="225"/>
      <c r="BG77" s="225"/>
      <c r="BH77" s="225"/>
      <c r="BI77" s="225"/>
      <c r="BJ77" s="225"/>
      <c r="BK77" s="225"/>
      <c r="BL77" s="225"/>
      <c r="BM77" s="225"/>
      <c r="BN77" s="225"/>
      <c r="BO77" s="225"/>
      <c r="BP77" s="225"/>
      <c r="BQ77" s="225"/>
      <c r="BR77" s="225"/>
      <c r="BS77" s="225"/>
      <c r="BT77" s="225"/>
      <c r="BU77" s="225"/>
      <c r="BV77" s="225"/>
      <c r="BW77" s="225"/>
      <c r="BX77" s="225"/>
      <c r="BY77" s="225"/>
      <c r="BZ77" s="225"/>
      <c r="CA77" s="225"/>
      <c r="CB77" s="225"/>
      <c r="CC77" s="225"/>
      <c r="CD77" s="225"/>
      <c r="CE77" s="225"/>
      <c r="CF77" s="225"/>
      <c r="CG77" s="225"/>
      <c r="CH77" s="225"/>
      <c r="CI77" s="225"/>
      <c r="CJ77" s="225"/>
      <c r="CK77" s="225"/>
      <c r="CL77" s="225"/>
      <c r="CM77" s="225"/>
      <c r="CN77" s="225"/>
      <c r="CO77" s="225"/>
      <c r="CP77" s="225"/>
      <c r="CQ77" s="225"/>
      <c r="CR77" s="265"/>
    </row>
    <row r="78" spans="1:96" s="234" customFormat="1" ht="15" customHeight="1" x14ac:dyDescent="0.35">
      <c r="A78" s="238">
        <v>70</v>
      </c>
      <c r="B78" s="234" t="s">
        <v>700</v>
      </c>
      <c r="C78" s="234" t="s">
        <v>314</v>
      </c>
      <c r="D78" s="234" t="s">
        <v>701</v>
      </c>
      <c r="E78" s="234" t="s">
        <v>170</v>
      </c>
      <c r="F78" s="234" t="s">
        <v>702</v>
      </c>
      <c r="G78" s="234">
        <v>0</v>
      </c>
      <c r="H78" s="237">
        <v>1</v>
      </c>
      <c r="I78" s="237" t="s">
        <v>308</v>
      </c>
      <c r="J78" s="237">
        <v>2024</v>
      </c>
      <c r="K78" s="234" t="s">
        <v>696</v>
      </c>
      <c r="L78" s="234" t="s">
        <v>516</v>
      </c>
      <c r="M78" s="232" t="s">
        <v>703</v>
      </c>
      <c r="N78" s="234" t="s">
        <v>704</v>
      </c>
      <c r="O78" s="292" t="s">
        <v>705</v>
      </c>
      <c r="P78" s="225"/>
      <c r="Q78" s="225"/>
      <c r="R78" s="225"/>
      <c r="S78" s="225"/>
      <c r="T78" s="225"/>
      <c r="U78" s="225"/>
      <c r="V78" s="225"/>
      <c r="W78" s="225"/>
      <c r="X78" s="225"/>
      <c r="Y78" s="225"/>
      <c r="Z78" s="225"/>
      <c r="AA78" s="225"/>
      <c r="AB78" s="225"/>
      <c r="AC78" s="225"/>
      <c r="AD78" s="225"/>
      <c r="AE78" s="225"/>
      <c r="AF78" s="225"/>
      <c r="AG78" s="225"/>
      <c r="AH78" s="225"/>
      <c r="AI78" s="225"/>
      <c r="AJ78" s="225"/>
      <c r="AK78" s="225"/>
      <c r="AL78" s="225"/>
      <c r="AM78" s="225"/>
      <c r="AN78" s="225"/>
      <c r="AO78" s="225"/>
      <c r="AP78" s="225"/>
      <c r="AQ78" s="225"/>
      <c r="AR78" s="225"/>
      <c r="AS78" s="225"/>
      <c r="AT78" s="225"/>
      <c r="AU78" s="225"/>
      <c r="AV78" s="225"/>
      <c r="AW78" s="225"/>
      <c r="AX78" s="225"/>
      <c r="AY78" s="225"/>
      <c r="AZ78" s="225"/>
      <c r="BA78" s="225"/>
      <c r="BB78" s="225"/>
      <c r="BC78" s="225"/>
      <c r="BD78" s="225"/>
      <c r="BE78" s="225"/>
      <c r="BF78" s="225"/>
      <c r="BG78" s="225"/>
      <c r="BH78" s="225"/>
      <c r="BI78" s="225"/>
      <c r="BJ78" s="225"/>
      <c r="BK78" s="225"/>
      <c r="BL78" s="225"/>
      <c r="BM78" s="225"/>
      <c r="BN78" s="225"/>
      <c r="BO78" s="225"/>
      <c r="BP78" s="225"/>
      <c r="BQ78" s="225"/>
      <c r="BR78" s="225"/>
      <c r="BS78" s="225"/>
      <c r="BT78" s="225"/>
      <c r="BU78" s="225"/>
      <c r="BV78" s="225"/>
      <c r="BW78" s="225"/>
      <c r="BX78" s="225"/>
      <c r="BY78" s="225"/>
      <c r="BZ78" s="225"/>
      <c r="CA78" s="225"/>
      <c r="CB78" s="225"/>
      <c r="CC78" s="225"/>
      <c r="CD78" s="225"/>
      <c r="CE78" s="225"/>
      <c r="CF78" s="225"/>
      <c r="CG78" s="225"/>
      <c r="CH78" s="225"/>
      <c r="CI78" s="225"/>
      <c r="CJ78" s="225"/>
      <c r="CK78" s="225"/>
      <c r="CL78" s="225"/>
      <c r="CM78" s="225"/>
      <c r="CN78" s="225"/>
      <c r="CO78" s="225"/>
      <c r="CP78" s="225"/>
      <c r="CQ78" s="225"/>
      <c r="CR78" s="265"/>
    </row>
    <row r="79" spans="1:96" s="234" customFormat="1" ht="15" customHeight="1" x14ac:dyDescent="0.35">
      <c r="A79" s="238">
        <v>71</v>
      </c>
      <c r="B79" s="234" t="s">
        <v>706</v>
      </c>
      <c r="C79" s="234" t="s">
        <v>314</v>
      </c>
      <c r="D79" s="234" t="s">
        <v>707</v>
      </c>
      <c r="E79" s="234" t="s">
        <v>170</v>
      </c>
      <c r="F79" s="234" t="s">
        <v>708</v>
      </c>
      <c r="G79" s="234">
        <v>0</v>
      </c>
      <c r="H79" s="237">
        <v>377</v>
      </c>
      <c r="I79" s="237" t="s">
        <v>308</v>
      </c>
      <c r="J79" s="237">
        <v>2025</v>
      </c>
      <c r="K79" s="234" t="s">
        <v>516</v>
      </c>
      <c r="L79" s="234" t="s">
        <v>516</v>
      </c>
      <c r="M79" s="234" t="s">
        <v>709</v>
      </c>
      <c r="N79" s="234" t="s">
        <v>710</v>
      </c>
      <c r="O79" s="292" t="s">
        <v>711</v>
      </c>
      <c r="P79" s="225"/>
      <c r="Q79" s="225"/>
      <c r="R79" s="225"/>
      <c r="S79" s="225"/>
      <c r="T79" s="225"/>
      <c r="U79" s="225"/>
      <c r="V79" s="225"/>
      <c r="W79" s="225"/>
      <c r="X79" s="225"/>
      <c r="Y79" s="225"/>
      <c r="Z79" s="225"/>
      <c r="AA79" s="225"/>
      <c r="AB79" s="225"/>
      <c r="AC79" s="225"/>
      <c r="AD79" s="225"/>
      <c r="AE79" s="225"/>
      <c r="AF79" s="225"/>
      <c r="AG79" s="225"/>
      <c r="AH79" s="225"/>
      <c r="AI79" s="225"/>
      <c r="AJ79" s="225"/>
      <c r="AK79" s="225"/>
      <c r="AL79" s="225"/>
      <c r="AM79" s="225"/>
      <c r="AN79" s="225"/>
      <c r="AO79" s="225"/>
      <c r="AP79" s="225"/>
      <c r="AQ79" s="225"/>
      <c r="AR79" s="225"/>
      <c r="AS79" s="225"/>
      <c r="AT79" s="225"/>
      <c r="AU79" s="225"/>
      <c r="AV79" s="225"/>
      <c r="AW79" s="225"/>
      <c r="AX79" s="225"/>
      <c r="AY79" s="225"/>
      <c r="AZ79" s="225"/>
      <c r="BA79" s="225"/>
      <c r="BB79" s="225"/>
      <c r="BC79" s="225"/>
      <c r="BD79" s="225"/>
      <c r="BE79" s="225"/>
      <c r="BF79" s="225"/>
      <c r="BG79" s="225"/>
      <c r="BH79" s="225"/>
      <c r="BI79" s="225"/>
      <c r="BJ79" s="225"/>
      <c r="BK79" s="225"/>
      <c r="BL79" s="225"/>
      <c r="BM79" s="225"/>
      <c r="BN79" s="225"/>
      <c r="BO79" s="225"/>
      <c r="BP79" s="225"/>
      <c r="BQ79" s="225"/>
      <c r="BR79" s="225"/>
      <c r="BS79" s="225"/>
      <c r="BT79" s="225"/>
      <c r="BU79" s="225"/>
      <c r="BV79" s="225"/>
      <c r="BW79" s="225"/>
      <c r="BX79" s="225"/>
      <c r="BY79" s="225"/>
      <c r="BZ79" s="225"/>
      <c r="CA79" s="225"/>
      <c r="CB79" s="225"/>
      <c r="CC79" s="225"/>
      <c r="CD79" s="225"/>
      <c r="CE79" s="225"/>
      <c r="CF79" s="225"/>
      <c r="CG79" s="225"/>
      <c r="CH79" s="225"/>
      <c r="CI79" s="225"/>
      <c r="CJ79" s="225"/>
      <c r="CK79" s="225"/>
      <c r="CL79" s="225"/>
      <c r="CM79" s="225"/>
      <c r="CN79" s="225"/>
      <c r="CO79" s="225"/>
      <c r="CP79" s="225"/>
      <c r="CQ79" s="225"/>
      <c r="CR79" s="265"/>
    </row>
    <row r="80" spans="1:96" s="234" customFormat="1" ht="15" customHeight="1" x14ac:dyDescent="0.35">
      <c r="A80" s="284">
        <v>254</v>
      </c>
      <c r="B80" s="285" t="s">
        <v>712</v>
      </c>
      <c r="C80" s="285" t="s">
        <v>305</v>
      </c>
      <c r="D80" s="285" t="s">
        <v>713</v>
      </c>
      <c r="E80" s="285" t="s">
        <v>714</v>
      </c>
      <c r="F80" s="285" t="s">
        <v>170</v>
      </c>
      <c r="G80" s="285" t="s">
        <v>170</v>
      </c>
      <c r="H80" s="287" t="s">
        <v>170</v>
      </c>
      <c r="I80" s="287" t="s">
        <v>398</v>
      </c>
      <c r="J80" s="287">
        <v>2024</v>
      </c>
      <c r="K80" s="285" t="s">
        <v>715</v>
      </c>
      <c r="L80" s="285" t="s">
        <v>516</v>
      </c>
      <c r="M80" s="286" t="s">
        <v>716</v>
      </c>
      <c r="N80" s="285" t="s">
        <v>717</v>
      </c>
      <c r="O80" s="291" t="s">
        <v>718</v>
      </c>
      <c r="P80" s="225"/>
      <c r="Q80" s="225"/>
      <c r="R80" s="225"/>
      <c r="S80" s="225"/>
      <c r="T80" s="225"/>
      <c r="U80" s="225"/>
      <c r="V80" s="225"/>
      <c r="W80" s="225"/>
      <c r="X80" s="225"/>
      <c r="Y80" s="225"/>
      <c r="Z80" s="225"/>
      <c r="AA80" s="225"/>
      <c r="AB80" s="225"/>
      <c r="AC80" s="225"/>
      <c r="AD80" s="225"/>
      <c r="AE80" s="225"/>
      <c r="AF80" s="225"/>
      <c r="AG80" s="225"/>
      <c r="AH80" s="225"/>
      <c r="AI80" s="225"/>
      <c r="AJ80" s="225"/>
      <c r="AK80" s="225"/>
      <c r="AL80" s="225"/>
      <c r="AM80" s="225"/>
      <c r="AN80" s="225"/>
      <c r="AO80" s="225"/>
      <c r="AP80" s="225"/>
      <c r="AQ80" s="225"/>
      <c r="AR80" s="225"/>
      <c r="AS80" s="225"/>
      <c r="AT80" s="225"/>
      <c r="AU80" s="225"/>
      <c r="AV80" s="225"/>
      <c r="AW80" s="225"/>
      <c r="AX80" s="225"/>
      <c r="AY80" s="225"/>
      <c r="AZ80" s="225"/>
      <c r="BA80" s="225"/>
      <c r="BB80" s="225"/>
      <c r="BC80" s="225"/>
      <c r="BD80" s="225"/>
      <c r="BE80" s="225"/>
      <c r="BF80" s="225"/>
      <c r="BG80" s="225"/>
      <c r="BH80" s="225"/>
      <c r="BI80" s="225"/>
      <c r="BJ80" s="225"/>
      <c r="BK80" s="225"/>
      <c r="BL80" s="225"/>
      <c r="BM80" s="225"/>
      <c r="BN80" s="225"/>
      <c r="BO80" s="225"/>
      <c r="BP80" s="225"/>
      <c r="BQ80" s="225"/>
      <c r="BR80" s="225"/>
      <c r="BS80" s="225"/>
      <c r="BT80" s="225"/>
      <c r="BU80" s="225"/>
      <c r="BV80" s="225"/>
      <c r="BW80" s="225"/>
      <c r="BX80" s="225"/>
      <c r="BY80" s="225"/>
      <c r="BZ80" s="225"/>
      <c r="CA80" s="225"/>
      <c r="CB80" s="225"/>
      <c r="CC80" s="225"/>
      <c r="CD80" s="225"/>
      <c r="CE80" s="225"/>
      <c r="CF80" s="225"/>
      <c r="CG80" s="225"/>
      <c r="CH80" s="225"/>
      <c r="CI80" s="225"/>
      <c r="CJ80" s="225"/>
      <c r="CK80" s="225"/>
      <c r="CL80" s="225"/>
      <c r="CM80" s="225"/>
      <c r="CN80" s="225"/>
      <c r="CO80" s="225"/>
      <c r="CP80" s="225"/>
      <c r="CQ80" s="225"/>
      <c r="CR80" s="265"/>
    </row>
    <row r="81" spans="1:96" s="234" customFormat="1" ht="15" customHeight="1" x14ac:dyDescent="0.35">
      <c r="A81" s="284">
        <v>255</v>
      </c>
      <c r="B81" s="285" t="s">
        <v>712</v>
      </c>
      <c r="C81" s="285" t="s">
        <v>314</v>
      </c>
      <c r="D81" s="286" t="s">
        <v>719</v>
      </c>
      <c r="E81" s="285" t="s">
        <v>170</v>
      </c>
      <c r="F81" s="285" t="s">
        <v>329</v>
      </c>
      <c r="G81" s="285">
        <v>0</v>
      </c>
      <c r="H81" s="287">
        <v>4</v>
      </c>
      <c r="I81" s="287" t="s">
        <v>398</v>
      </c>
      <c r="J81" s="287">
        <v>2026</v>
      </c>
      <c r="K81" s="285" t="s">
        <v>720</v>
      </c>
      <c r="L81" s="285" t="s">
        <v>516</v>
      </c>
      <c r="M81" s="286" t="s">
        <v>721</v>
      </c>
      <c r="N81" s="285" t="s">
        <v>722</v>
      </c>
      <c r="O81" s="291" t="s">
        <v>723</v>
      </c>
      <c r="P81" s="225"/>
      <c r="Q81" s="225"/>
      <c r="R81" s="225"/>
      <c r="S81" s="225"/>
      <c r="T81" s="225"/>
      <c r="U81" s="225"/>
      <c r="V81" s="225"/>
      <c r="W81" s="225"/>
      <c r="X81" s="225"/>
      <c r="Y81" s="225"/>
      <c r="Z81" s="225"/>
      <c r="AA81" s="225"/>
      <c r="AB81" s="225"/>
      <c r="AC81" s="225"/>
      <c r="AD81" s="225"/>
      <c r="AE81" s="225"/>
      <c r="AF81" s="225"/>
      <c r="AG81" s="225"/>
      <c r="AH81" s="225"/>
      <c r="AI81" s="225"/>
      <c r="AJ81" s="225"/>
      <c r="AK81" s="225"/>
      <c r="AL81" s="225"/>
      <c r="AM81" s="225"/>
      <c r="AN81" s="225"/>
      <c r="AO81" s="225"/>
      <c r="AP81" s="225"/>
      <c r="AQ81" s="225"/>
      <c r="AR81" s="225"/>
      <c r="AS81" s="225"/>
      <c r="AT81" s="225"/>
      <c r="AU81" s="225"/>
      <c r="AV81" s="225"/>
      <c r="AW81" s="225"/>
      <c r="AX81" s="225"/>
      <c r="AY81" s="225"/>
      <c r="AZ81" s="225"/>
      <c r="BA81" s="225"/>
      <c r="BB81" s="225"/>
      <c r="BC81" s="225"/>
      <c r="BD81" s="225"/>
      <c r="BE81" s="225"/>
      <c r="BF81" s="225"/>
      <c r="BG81" s="225"/>
      <c r="BH81" s="225"/>
      <c r="BI81" s="225"/>
      <c r="BJ81" s="225"/>
      <c r="BK81" s="225"/>
      <c r="BL81" s="225"/>
      <c r="BM81" s="225"/>
      <c r="BN81" s="225"/>
      <c r="BO81" s="225"/>
      <c r="BP81" s="225"/>
      <c r="BQ81" s="225"/>
      <c r="BR81" s="225"/>
      <c r="BS81" s="225"/>
      <c r="BT81" s="225"/>
      <c r="BU81" s="225"/>
      <c r="BV81" s="225"/>
      <c r="BW81" s="225"/>
      <c r="BX81" s="225"/>
      <c r="BY81" s="225"/>
      <c r="BZ81" s="225"/>
      <c r="CA81" s="225"/>
      <c r="CB81" s="225"/>
      <c r="CC81" s="225"/>
      <c r="CD81" s="225"/>
      <c r="CE81" s="225"/>
      <c r="CF81" s="225"/>
      <c r="CG81" s="225"/>
      <c r="CH81" s="225"/>
      <c r="CI81" s="225"/>
      <c r="CJ81" s="225"/>
      <c r="CK81" s="225"/>
      <c r="CL81" s="225"/>
      <c r="CM81" s="225"/>
      <c r="CN81" s="225"/>
      <c r="CO81" s="225"/>
      <c r="CP81" s="225"/>
      <c r="CQ81" s="225"/>
      <c r="CR81" s="265"/>
    </row>
    <row r="82" spans="1:96" s="234" customFormat="1" ht="15" customHeight="1" x14ac:dyDescent="0.35">
      <c r="A82" s="172">
        <v>72</v>
      </c>
      <c r="B82" s="234" t="s">
        <v>724</v>
      </c>
      <c r="C82" s="234" t="s">
        <v>305</v>
      </c>
      <c r="D82" s="234" t="s">
        <v>725</v>
      </c>
      <c r="E82" s="234" t="s">
        <v>726</v>
      </c>
      <c r="F82" s="234" t="s">
        <v>170</v>
      </c>
      <c r="G82" s="234" t="s">
        <v>170</v>
      </c>
      <c r="H82" s="237" t="s">
        <v>170</v>
      </c>
      <c r="I82" s="237" t="s">
        <v>727</v>
      </c>
      <c r="J82" s="237">
        <v>2021</v>
      </c>
      <c r="K82" s="234" t="s">
        <v>728</v>
      </c>
      <c r="L82" s="234" t="s">
        <v>729</v>
      </c>
      <c r="M82" s="234" t="s">
        <v>730</v>
      </c>
      <c r="N82" s="240" t="s">
        <v>731</v>
      </c>
      <c r="O82" s="292" t="s">
        <v>732</v>
      </c>
      <c r="P82" s="225"/>
      <c r="Q82" s="225"/>
      <c r="R82" s="225"/>
      <c r="S82" s="225"/>
      <c r="T82" s="225"/>
      <c r="U82" s="225"/>
      <c r="V82" s="225"/>
      <c r="W82" s="225"/>
      <c r="X82" s="225"/>
      <c r="Y82" s="225"/>
      <c r="Z82" s="225"/>
      <c r="AA82" s="225"/>
      <c r="AB82" s="225"/>
      <c r="AC82" s="225"/>
      <c r="AD82" s="225"/>
      <c r="AE82" s="225"/>
      <c r="AF82" s="225"/>
      <c r="AG82" s="225"/>
      <c r="AH82" s="225"/>
      <c r="AI82" s="225"/>
      <c r="AJ82" s="225"/>
      <c r="AK82" s="225"/>
      <c r="AL82" s="225"/>
      <c r="AM82" s="225"/>
      <c r="AN82" s="225"/>
      <c r="AO82" s="225"/>
      <c r="AP82" s="225"/>
      <c r="AQ82" s="225"/>
      <c r="AR82" s="225"/>
      <c r="AS82" s="225"/>
      <c r="AT82" s="225"/>
      <c r="AU82" s="225"/>
      <c r="AV82" s="225"/>
      <c r="AW82" s="225"/>
      <c r="AX82" s="225"/>
      <c r="AY82" s="225"/>
      <c r="AZ82" s="225"/>
      <c r="BA82" s="225"/>
      <c r="BB82" s="225"/>
      <c r="BC82" s="225"/>
      <c r="BD82" s="225"/>
      <c r="BE82" s="225"/>
      <c r="BF82" s="225"/>
      <c r="BG82" s="225"/>
      <c r="BH82" s="225"/>
      <c r="BI82" s="225"/>
      <c r="BJ82" s="225"/>
      <c r="BK82" s="225"/>
      <c r="BL82" s="225"/>
      <c r="BM82" s="225"/>
      <c r="BN82" s="225"/>
      <c r="BO82" s="225"/>
      <c r="BP82" s="225"/>
      <c r="BQ82" s="225"/>
      <c r="BR82" s="225"/>
      <c r="BS82" s="225"/>
      <c r="BT82" s="225"/>
      <c r="BU82" s="225"/>
      <c r="BV82" s="225"/>
      <c r="BW82" s="225"/>
      <c r="BX82" s="225"/>
      <c r="BY82" s="225"/>
      <c r="BZ82" s="225"/>
      <c r="CA82" s="225"/>
      <c r="CB82" s="225"/>
      <c r="CC82" s="225"/>
      <c r="CD82" s="225"/>
      <c r="CE82" s="225"/>
      <c r="CF82" s="225"/>
      <c r="CG82" s="225"/>
      <c r="CH82" s="225"/>
      <c r="CI82" s="225"/>
      <c r="CJ82" s="225"/>
      <c r="CK82" s="225"/>
      <c r="CL82" s="225"/>
      <c r="CM82" s="225"/>
      <c r="CN82" s="225"/>
      <c r="CO82" s="225"/>
      <c r="CP82" s="225"/>
      <c r="CQ82" s="225"/>
      <c r="CR82" s="265"/>
    </row>
    <row r="83" spans="1:96" s="234" customFormat="1" ht="15" customHeight="1" x14ac:dyDescent="0.35">
      <c r="A83" s="238">
        <v>73</v>
      </c>
      <c r="B83" s="234" t="s">
        <v>724</v>
      </c>
      <c r="C83" s="234" t="s">
        <v>305</v>
      </c>
      <c r="D83" s="234" t="s">
        <v>733</v>
      </c>
      <c r="E83" s="234" t="s">
        <v>734</v>
      </c>
      <c r="F83" s="234" t="s">
        <v>170</v>
      </c>
      <c r="G83" s="234" t="s">
        <v>170</v>
      </c>
      <c r="H83" s="237" t="s">
        <v>170</v>
      </c>
      <c r="I83" s="237" t="s">
        <v>727</v>
      </c>
      <c r="J83" s="237">
        <v>2024</v>
      </c>
      <c r="K83" s="234" t="s">
        <v>735</v>
      </c>
      <c r="L83" s="234" t="s">
        <v>736</v>
      </c>
      <c r="M83" s="234" t="s">
        <v>737</v>
      </c>
      <c r="N83" s="234" t="s">
        <v>738</v>
      </c>
      <c r="O83" s="326" t="s">
        <v>739</v>
      </c>
      <c r="P83" s="225"/>
      <c r="Q83" s="225"/>
      <c r="R83" s="225"/>
      <c r="S83" s="225"/>
      <c r="T83" s="225"/>
      <c r="U83" s="225"/>
      <c r="V83" s="225"/>
      <c r="W83" s="225"/>
      <c r="X83" s="225"/>
      <c r="Y83" s="225"/>
      <c r="Z83" s="225"/>
      <c r="AA83" s="225"/>
      <c r="AB83" s="225"/>
      <c r="AC83" s="225"/>
      <c r="AD83" s="225"/>
      <c r="AE83" s="225"/>
      <c r="AF83" s="225"/>
      <c r="AG83" s="225"/>
      <c r="AH83" s="225"/>
      <c r="AI83" s="225"/>
      <c r="AJ83" s="225"/>
      <c r="AK83" s="225"/>
      <c r="AL83" s="225"/>
      <c r="AM83" s="225"/>
      <c r="AN83" s="225"/>
      <c r="AO83" s="225"/>
      <c r="AP83" s="225"/>
      <c r="AQ83" s="225"/>
      <c r="AR83" s="225"/>
      <c r="AS83" s="225"/>
      <c r="AT83" s="225"/>
      <c r="AU83" s="225"/>
      <c r="AV83" s="225"/>
      <c r="AW83" s="225"/>
      <c r="AX83" s="225"/>
      <c r="AY83" s="225"/>
      <c r="AZ83" s="225"/>
      <c r="BA83" s="225"/>
      <c r="BB83" s="225"/>
      <c r="BC83" s="225"/>
      <c r="BD83" s="225"/>
      <c r="BE83" s="225"/>
      <c r="BF83" s="225"/>
      <c r="BG83" s="225"/>
      <c r="BH83" s="225"/>
      <c r="BI83" s="225"/>
      <c r="BJ83" s="225"/>
      <c r="BK83" s="225"/>
      <c r="BL83" s="225"/>
      <c r="BM83" s="225"/>
      <c r="BN83" s="225"/>
      <c r="BO83" s="225"/>
      <c r="BP83" s="225"/>
      <c r="BQ83" s="225"/>
      <c r="BR83" s="225"/>
      <c r="BS83" s="225"/>
      <c r="BT83" s="225"/>
      <c r="BU83" s="225"/>
      <c r="BV83" s="225"/>
      <c r="BW83" s="225"/>
      <c r="BX83" s="225"/>
      <c r="BY83" s="225"/>
      <c r="BZ83" s="225"/>
      <c r="CA83" s="225"/>
      <c r="CB83" s="225"/>
      <c r="CC83" s="225"/>
      <c r="CD83" s="225"/>
      <c r="CE83" s="225"/>
      <c r="CF83" s="225"/>
      <c r="CG83" s="225"/>
      <c r="CH83" s="225"/>
      <c r="CI83" s="225"/>
      <c r="CJ83" s="225"/>
      <c r="CK83" s="225"/>
      <c r="CL83" s="225"/>
      <c r="CM83" s="225"/>
      <c r="CN83" s="225"/>
      <c r="CO83" s="225"/>
      <c r="CP83" s="225"/>
      <c r="CQ83" s="225"/>
      <c r="CR83" s="265"/>
    </row>
    <row r="84" spans="1:96" s="234" customFormat="1" ht="15" customHeight="1" x14ac:dyDescent="0.35">
      <c r="A84" s="238">
        <v>74</v>
      </c>
      <c r="B84" s="234" t="s">
        <v>724</v>
      </c>
      <c r="C84" s="234" t="s">
        <v>314</v>
      </c>
      <c r="D84" s="234" t="s">
        <v>740</v>
      </c>
      <c r="E84" s="234" t="s">
        <v>170</v>
      </c>
      <c r="F84" s="234" t="s">
        <v>741</v>
      </c>
      <c r="G84" s="234">
        <v>5.5</v>
      </c>
      <c r="H84" s="237">
        <v>3.5</v>
      </c>
      <c r="I84" s="237" t="s">
        <v>308</v>
      </c>
      <c r="J84" s="237">
        <v>2025</v>
      </c>
      <c r="K84" s="234" t="s">
        <v>742</v>
      </c>
      <c r="L84" s="234" t="s">
        <v>743</v>
      </c>
      <c r="M84" s="234" t="s">
        <v>744</v>
      </c>
      <c r="N84" s="240" t="s">
        <v>745</v>
      </c>
      <c r="O84" s="292" t="s">
        <v>746</v>
      </c>
      <c r="P84" s="225"/>
      <c r="Q84" s="225"/>
      <c r="R84" s="225"/>
      <c r="S84" s="225"/>
      <c r="T84" s="225"/>
      <c r="U84" s="225"/>
      <c r="V84" s="225"/>
      <c r="W84" s="225"/>
      <c r="X84" s="225"/>
      <c r="Y84" s="225"/>
      <c r="Z84" s="225"/>
      <c r="AA84" s="225"/>
      <c r="AB84" s="225"/>
      <c r="AC84" s="225"/>
      <c r="AD84" s="225"/>
      <c r="AE84" s="225"/>
      <c r="AF84" s="225"/>
      <c r="AG84" s="225"/>
      <c r="AH84" s="225"/>
      <c r="AI84" s="225"/>
      <c r="AJ84" s="225"/>
      <c r="AK84" s="225"/>
      <c r="AL84" s="225"/>
      <c r="AM84" s="225"/>
      <c r="AN84" s="225"/>
      <c r="AO84" s="225"/>
      <c r="AP84" s="225"/>
      <c r="AQ84" s="225"/>
      <c r="AR84" s="225"/>
      <c r="AS84" s="225"/>
      <c r="AT84" s="225"/>
      <c r="AU84" s="225"/>
      <c r="AV84" s="225"/>
      <c r="AW84" s="225"/>
      <c r="AX84" s="225"/>
      <c r="AY84" s="225"/>
      <c r="AZ84" s="225"/>
      <c r="BA84" s="225"/>
      <c r="BB84" s="225"/>
      <c r="BC84" s="225"/>
      <c r="BD84" s="225"/>
      <c r="BE84" s="225"/>
      <c r="BF84" s="225"/>
      <c r="BG84" s="225"/>
      <c r="BH84" s="225"/>
      <c r="BI84" s="225"/>
      <c r="BJ84" s="225"/>
      <c r="BK84" s="225"/>
      <c r="BL84" s="225"/>
      <c r="BM84" s="225"/>
      <c r="BN84" s="225"/>
      <c r="BO84" s="225"/>
      <c r="BP84" s="225"/>
      <c r="BQ84" s="225"/>
      <c r="BR84" s="225"/>
      <c r="BS84" s="225"/>
      <c r="BT84" s="225"/>
      <c r="BU84" s="225"/>
      <c r="BV84" s="225"/>
      <c r="BW84" s="225"/>
      <c r="BX84" s="225"/>
      <c r="BY84" s="225"/>
      <c r="BZ84" s="225"/>
      <c r="CA84" s="225"/>
      <c r="CB84" s="225"/>
      <c r="CC84" s="225"/>
      <c r="CD84" s="225"/>
      <c r="CE84" s="225"/>
      <c r="CF84" s="225"/>
      <c r="CG84" s="225"/>
      <c r="CH84" s="225"/>
      <c r="CI84" s="225"/>
      <c r="CJ84" s="225"/>
      <c r="CK84" s="225"/>
      <c r="CL84" s="225"/>
      <c r="CM84" s="225"/>
      <c r="CN84" s="225"/>
      <c r="CO84" s="225"/>
      <c r="CP84" s="225"/>
      <c r="CQ84" s="225"/>
      <c r="CR84" s="265"/>
    </row>
    <row r="85" spans="1:96" s="234" customFormat="1" ht="15" customHeight="1" x14ac:dyDescent="0.35">
      <c r="A85" s="238">
        <v>75</v>
      </c>
      <c r="B85" s="234" t="s">
        <v>747</v>
      </c>
      <c r="C85" s="234" t="s">
        <v>305</v>
      </c>
      <c r="D85" s="234" t="s">
        <v>748</v>
      </c>
      <c r="E85" s="234" t="s">
        <v>749</v>
      </c>
      <c r="F85" s="234" t="s">
        <v>170</v>
      </c>
      <c r="G85" s="234" t="s">
        <v>170</v>
      </c>
      <c r="H85" s="237" t="s">
        <v>170</v>
      </c>
      <c r="I85" s="237" t="s">
        <v>727</v>
      </c>
      <c r="J85" s="237">
        <v>2024</v>
      </c>
      <c r="K85" s="234" t="s">
        <v>750</v>
      </c>
      <c r="L85" s="234" t="s">
        <v>743</v>
      </c>
      <c r="M85" s="232" t="s">
        <v>751</v>
      </c>
      <c r="N85" s="234" t="s">
        <v>752</v>
      </c>
      <c r="O85" s="292" t="s">
        <v>753</v>
      </c>
      <c r="P85" s="225"/>
      <c r="Q85" s="225"/>
      <c r="R85" s="225"/>
      <c r="S85" s="225"/>
      <c r="T85" s="225"/>
      <c r="U85" s="225"/>
      <c r="V85" s="225"/>
      <c r="W85" s="225"/>
      <c r="X85" s="225"/>
      <c r="Y85" s="225"/>
      <c r="Z85" s="225"/>
      <c r="AA85" s="225"/>
      <c r="AB85" s="225"/>
      <c r="AC85" s="225"/>
      <c r="AD85" s="225"/>
      <c r="AE85" s="225"/>
      <c r="AF85" s="225"/>
      <c r="AG85" s="225"/>
      <c r="AH85" s="225"/>
      <c r="AI85" s="225"/>
      <c r="AJ85" s="225"/>
      <c r="AK85" s="225"/>
      <c r="AL85" s="225"/>
      <c r="AM85" s="225"/>
      <c r="AN85" s="225"/>
      <c r="AO85" s="225"/>
      <c r="AP85" s="225"/>
      <c r="AQ85" s="225"/>
      <c r="AR85" s="225"/>
      <c r="AS85" s="225"/>
      <c r="AT85" s="225"/>
      <c r="AU85" s="225"/>
      <c r="AV85" s="225"/>
      <c r="AW85" s="225"/>
      <c r="AX85" s="225"/>
      <c r="AY85" s="225"/>
      <c r="AZ85" s="225"/>
      <c r="BA85" s="225"/>
      <c r="BB85" s="225"/>
      <c r="BC85" s="225"/>
      <c r="BD85" s="225"/>
      <c r="BE85" s="225"/>
      <c r="BF85" s="225"/>
      <c r="BG85" s="225"/>
      <c r="BH85" s="225"/>
      <c r="BI85" s="225"/>
      <c r="BJ85" s="225"/>
      <c r="BK85" s="225"/>
      <c r="BL85" s="225"/>
      <c r="BM85" s="225"/>
      <c r="BN85" s="225"/>
      <c r="BO85" s="225"/>
      <c r="BP85" s="225"/>
      <c r="BQ85" s="225"/>
      <c r="BR85" s="225"/>
      <c r="BS85" s="225"/>
      <c r="BT85" s="225"/>
      <c r="BU85" s="225"/>
      <c r="BV85" s="225"/>
      <c r="BW85" s="225"/>
      <c r="BX85" s="225"/>
      <c r="BY85" s="225"/>
      <c r="BZ85" s="225"/>
      <c r="CA85" s="225"/>
      <c r="CB85" s="225"/>
      <c r="CC85" s="225"/>
      <c r="CD85" s="225"/>
      <c r="CE85" s="225"/>
      <c r="CF85" s="225"/>
      <c r="CG85" s="225"/>
      <c r="CH85" s="225"/>
      <c r="CI85" s="225"/>
      <c r="CJ85" s="225"/>
      <c r="CK85" s="225"/>
      <c r="CL85" s="225"/>
      <c r="CM85" s="225"/>
      <c r="CN85" s="225"/>
      <c r="CO85" s="225"/>
      <c r="CP85" s="225"/>
      <c r="CQ85" s="225"/>
      <c r="CR85" s="265"/>
    </row>
    <row r="86" spans="1:96" s="234" customFormat="1" ht="15" customHeight="1" x14ac:dyDescent="0.35">
      <c r="A86" s="172">
        <v>76</v>
      </c>
      <c r="B86" s="234" t="s">
        <v>754</v>
      </c>
      <c r="C86" s="234" t="s">
        <v>305</v>
      </c>
      <c r="D86" s="234" t="s">
        <v>755</v>
      </c>
      <c r="E86" s="234" t="s">
        <v>756</v>
      </c>
      <c r="F86" s="234" t="s">
        <v>170</v>
      </c>
      <c r="G86" s="234" t="s">
        <v>170</v>
      </c>
      <c r="H86" s="237" t="s">
        <v>170</v>
      </c>
      <c r="I86" s="237" t="s">
        <v>308</v>
      </c>
      <c r="J86" s="237">
        <v>2024</v>
      </c>
      <c r="K86" s="234" t="s">
        <v>757</v>
      </c>
      <c r="L86" s="234" t="s">
        <v>758</v>
      </c>
      <c r="M86" s="234" t="s">
        <v>759</v>
      </c>
      <c r="N86" s="234" t="s">
        <v>760</v>
      </c>
      <c r="O86" s="292" t="s">
        <v>761</v>
      </c>
      <c r="P86" s="225"/>
      <c r="Q86" s="225"/>
      <c r="R86" s="225"/>
      <c r="S86" s="225"/>
      <c r="T86" s="225"/>
      <c r="U86" s="225"/>
      <c r="V86" s="225"/>
      <c r="W86" s="225"/>
      <c r="X86" s="225"/>
      <c r="Y86" s="225"/>
      <c r="Z86" s="225"/>
      <c r="AA86" s="225"/>
      <c r="AB86" s="225"/>
      <c r="AC86" s="225"/>
      <c r="AD86" s="225"/>
      <c r="AE86" s="225"/>
      <c r="AF86" s="225"/>
      <c r="AG86" s="225"/>
      <c r="AH86" s="225"/>
      <c r="AI86" s="225"/>
      <c r="AJ86" s="225"/>
      <c r="AK86" s="225"/>
      <c r="AL86" s="225"/>
      <c r="AM86" s="225"/>
      <c r="AN86" s="225"/>
      <c r="AO86" s="225"/>
      <c r="AP86" s="225"/>
      <c r="AQ86" s="225"/>
      <c r="AR86" s="225"/>
      <c r="AS86" s="225"/>
      <c r="AT86" s="225"/>
      <c r="AU86" s="225"/>
      <c r="AV86" s="225"/>
      <c r="AW86" s="225"/>
      <c r="AX86" s="225"/>
      <c r="AY86" s="225"/>
      <c r="AZ86" s="225"/>
      <c r="BA86" s="225"/>
      <c r="BB86" s="225"/>
      <c r="BC86" s="225"/>
      <c r="BD86" s="225"/>
      <c r="BE86" s="225"/>
      <c r="BF86" s="225"/>
      <c r="BG86" s="225"/>
      <c r="BH86" s="225"/>
      <c r="BI86" s="225"/>
      <c r="BJ86" s="225"/>
      <c r="BK86" s="225"/>
      <c r="BL86" s="225"/>
      <c r="BM86" s="225"/>
      <c r="BN86" s="225"/>
      <c r="BO86" s="225"/>
      <c r="BP86" s="225"/>
      <c r="BQ86" s="225"/>
      <c r="BR86" s="225"/>
      <c r="BS86" s="225"/>
      <c r="BT86" s="225"/>
      <c r="BU86" s="225"/>
      <c r="BV86" s="225"/>
      <c r="BW86" s="225"/>
      <c r="BX86" s="225"/>
      <c r="BY86" s="225"/>
      <c r="BZ86" s="225"/>
      <c r="CA86" s="225"/>
      <c r="CB86" s="225"/>
      <c r="CC86" s="225"/>
      <c r="CD86" s="225"/>
      <c r="CE86" s="225"/>
      <c r="CF86" s="225"/>
      <c r="CG86" s="225"/>
      <c r="CH86" s="225"/>
      <c r="CI86" s="225"/>
      <c r="CJ86" s="225"/>
      <c r="CK86" s="225"/>
      <c r="CL86" s="225"/>
      <c r="CM86" s="225"/>
      <c r="CN86" s="225"/>
      <c r="CO86" s="225"/>
      <c r="CP86" s="225"/>
      <c r="CQ86" s="225"/>
      <c r="CR86" s="265"/>
    </row>
    <row r="87" spans="1:96" s="234" customFormat="1" ht="15" customHeight="1" x14ac:dyDescent="0.35">
      <c r="A87" s="172">
        <v>77</v>
      </c>
      <c r="B87" s="234" t="s">
        <v>762</v>
      </c>
      <c r="C87" s="234" t="s">
        <v>305</v>
      </c>
      <c r="D87" s="234" t="s">
        <v>763</v>
      </c>
      <c r="E87" s="234" t="s">
        <v>764</v>
      </c>
      <c r="F87" s="234" t="s">
        <v>170</v>
      </c>
      <c r="G87" s="234" t="s">
        <v>170</v>
      </c>
      <c r="H87" s="237" t="s">
        <v>170</v>
      </c>
      <c r="I87" s="237" t="s">
        <v>308</v>
      </c>
      <c r="J87" s="237">
        <v>2024</v>
      </c>
      <c r="K87" s="234" t="s">
        <v>765</v>
      </c>
      <c r="L87" s="234" t="s">
        <v>766</v>
      </c>
      <c r="M87" s="234" t="s">
        <v>767</v>
      </c>
      <c r="N87" s="234" t="s">
        <v>768</v>
      </c>
      <c r="O87" s="292" t="s">
        <v>753</v>
      </c>
      <c r="P87" s="225"/>
      <c r="Q87" s="225"/>
      <c r="R87" s="225"/>
      <c r="S87" s="225"/>
      <c r="T87" s="225"/>
      <c r="U87" s="225"/>
      <c r="V87" s="225"/>
      <c r="W87" s="225"/>
      <c r="X87" s="225"/>
      <c r="Y87" s="225"/>
      <c r="Z87" s="225"/>
      <c r="AA87" s="225"/>
      <c r="AB87" s="225"/>
      <c r="AC87" s="225"/>
      <c r="AD87" s="225"/>
      <c r="AE87" s="225"/>
      <c r="AF87" s="225"/>
      <c r="AG87" s="225"/>
      <c r="AH87" s="225"/>
      <c r="AI87" s="225"/>
      <c r="AJ87" s="225"/>
      <c r="AK87" s="225"/>
      <c r="AL87" s="225"/>
      <c r="AM87" s="225"/>
      <c r="AN87" s="225"/>
      <c r="AO87" s="225"/>
      <c r="AP87" s="225"/>
      <c r="AQ87" s="225"/>
      <c r="AR87" s="225"/>
      <c r="AS87" s="225"/>
      <c r="AT87" s="225"/>
      <c r="AU87" s="225"/>
      <c r="AV87" s="225"/>
      <c r="AW87" s="225"/>
      <c r="AX87" s="225"/>
      <c r="AY87" s="225"/>
      <c r="AZ87" s="225"/>
      <c r="BA87" s="225"/>
      <c r="BB87" s="225"/>
      <c r="BC87" s="225"/>
      <c r="BD87" s="225"/>
      <c r="BE87" s="225"/>
      <c r="BF87" s="225"/>
      <c r="BG87" s="225"/>
      <c r="BH87" s="225"/>
      <c r="BI87" s="225"/>
      <c r="BJ87" s="225"/>
      <c r="BK87" s="225"/>
      <c r="BL87" s="225"/>
      <c r="BM87" s="225"/>
      <c r="BN87" s="225"/>
      <c r="BO87" s="225"/>
      <c r="BP87" s="225"/>
      <c r="BQ87" s="225"/>
      <c r="BR87" s="225"/>
      <c r="BS87" s="225"/>
      <c r="BT87" s="225"/>
      <c r="BU87" s="225"/>
      <c r="BV87" s="225"/>
      <c r="BW87" s="225"/>
      <c r="BX87" s="225"/>
      <c r="BY87" s="225"/>
      <c r="BZ87" s="225"/>
      <c r="CA87" s="225"/>
      <c r="CB87" s="225"/>
      <c r="CC87" s="225"/>
      <c r="CD87" s="225"/>
      <c r="CE87" s="225"/>
      <c r="CF87" s="225"/>
      <c r="CG87" s="225"/>
      <c r="CH87" s="225"/>
      <c r="CI87" s="225"/>
      <c r="CJ87" s="225"/>
      <c r="CK87" s="225"/>
      <c r="CL87" s="225"/>
      <c r="CM87" s="225"/>
      <c r="CN87" s="225"/>
      <c r="CO87" s="225"/>
      <c r="CP87" s="225"/>
      <c r="CQ87" s="225"/>
      <c r="CR87" s="265"/>
    </row>
    <row r="88" spans="1:96" s="234" customFormat="1" ht="15" customHeight="1" x14ac:dyDescent="0.35">
      <c r="A88" s="212">
        <v>256</v>
      </c>
      <c r="B88" s="234" t="s">
        <v>769</v>
      </c>
      <c r="C88" s="234" t="s">
        <v>305</v>
      </c>
      <c r="D88" s="232" t="s">
        <v>770</v>
      </c>
      <c r="E88" s="234" t="s">
        <v>771</v>
      </c>
      <c r="F88" s="234" t="s">
        <v>170</v>
      </c>
      <c r="G88" s="234" t="s">
        <v>170</v>
      </c>
      <c r="H88" s="237" t="s">
        <v>170</v>
      </c>
      <c r="I88" s="237" t="s">
        <v>398</v>
      </c>
      <c r="J88" s="237">
        <v>2024</v>
      </c>
      <c r="L88" s="234" t="s">
        <v>772</v>
      </c>
      <c r="M88" s="234" t="s">
        <v>773</v>
      </c>
      <c r="N88" s="234" t="s">
        <v>774</v>
      </c>
      <c r="O88" s="308" t="s">
        <v>775</v>
      </c>
      <c r="P88" s="225"/>
      <c r="Q88" s="225"/>
      <c r="R88" s="225"/>
      <c r="S88" s="225"/>
      <c r="T88" s="225"/>
      <c r="U88" s="225"/>
      <c r="V88" s="225"/>
      <c r="W88" s="225"/>
      <c r="X88" s="225"/>
      <c r="Y88" s="225"/>
      <c r="Z88" s="225"/>
      <c r="AA88" s="225"/>
      <c r="AB88" s="225"/>
      <c r="AC88" s="225"/>
      <c r="AD88" s="225"/>
      <c r="AE88" s="225"/>
      <c r="AF88" s="225"/>
      <c r="AG88" s="225"/>
      <c r="AH88" s="225"/>
      <c r="AI88" s="225"/>
      <c r="AJ88" s="225"/>
      <c r="AK88" s="225"/>
      <c r="AL88" s="225"/>
      <c r="AM88" s="225"/>
      <c r="AN88" s="225"/>
      <c r="AO88" s="225"/>
      <c r="AP88" s="225"/>
      <c r="AQ88" s="225"/>
      <c r="AR88" s="225"/>
      <c r="AS88" s="225"/>
      <c r="AT88" s="225"/>
      <c r="AU88" s="225"/>
      <c r="AV88" s="225"/>
      <c r="AW88" s="225"/>
      <c r="AX88" s="225"/>
      <c r="AY88" s="225"/>
      <c r="AZ88" s="225"/>
      <c r="BA88" s="225"/>
      <c r="BB88" s="225"/>
      <c r="BC88" s="225"/>
      <c r="BD88" s="225"/>
      <c r="BE88" s="225"/>
      <c r="BF88" s="225"/>
      <c r="BG88" s="225"/>
      <c r="BH88" s="225"/>
      <c r="BI88" s="225"/>
      <c r="BJ88" s="225"/>
      <c r="BK88" s="225"/>
      <c r="BL88" s="225"/>
      <c r="BM88" s="225"/>
      <c r="BN88" s="225"/>
      <c r="BO88" s="225"/>
      <c r="BP88" s="225"/>
      <c r="BQ88" s="225"/>
      <c r="BR88" s="225"/>
      <c r="BS88" s="225"/>
      <c r="BT88" s="225"/>
      <c r="BU88" s="225"/>
      <c r="BV88" s="225"/>
      <c r="BW88" s="225"/>
      <c r="BX88" s="225"/>
      <c r="BY88" s="225"/>
      <c r="BZ88" s="225"/>
      <c r="CA88" s="225"/>
      <c r="CB88" s="225"/>
      <c r="CC88" s="225"/>
      <c r="CD88" s="225"/>
      <c r="CE88" s="225"/>
      <c r="CF88" s="225"/>
      <c r="CG88" s="225"/>
      <c r="CH88" s="225"/>
      <c r="CI88" s="225"/>
      <c r="CJ88" s="225"/>
      <c r="CK88" s="225"/>
      <c r="CL88" s="225"/>
      <c r="CM88" s="225"/>
      <c r="CN88" s="225"/>
      <c r="CO88" s="225"/>
      <c r="CP88" s="225"/>
      <c r="CQ88" s="225"/>
      <c r="CR88" s="265"/>
    </row>
    <row r="89" spans="1:96" s="234" customFormat="1" ht="15" customHeight="1" x14ac:dyDescent="0.35">
      <c r="A89" s="212">
        <v>257</v>
      </c>
      <c r="B89" s="234" t="s">
        <v>776</v>
      </c>
      <c r="C89" s="234" t="s">
        <v>305</v>
      </c>
      <c r="D89" s="234" t="s">
        <v>777</v>
      </c>
      <c r="E89" s="234" t="s">
        <v>778</v>
      </c>
      <c r="F89" s="234" t="s">
        <v>170</v>
      </c>
      <c r="H89" s="237"/>
      <c r="I89" s="237" t="s">
        <v>398</v>
      </c>
      <c r="J89" s="237">
        <v>2026</v>
      </c>
      <c r="K89" s="234" t="s">
        <v>348</v>
      </c>
      <c r="L89" s="234" t="s">
        <v>772</v>
      </c>
      <c r="M89" s="234" t="s">
        <v>779</v>
      </c>
      <c r="N89" s="234" t="s">
        <v>780</v>
      </c>
      <c r="O89" s="308" t="s">
        <v>781</v>
      </c>
      <c r="P89" s="225"/>
      <c r="Q89" s="225"/>
      <c r="R89" s="225"/>
      <c r="S89" s="225"/>
      <c r="T89" s="225"/>
      <c r="U89" s="225"/>
      <c r="V89" s="225"/>
      <c r="W89" s="225"/>
      <c r="X89" s="225"/>
      <c r="Y89" s="225"/>
      <c r="Z89" s="225"/>
      <c r="AA89" s="225"/>
      <c r="AB89" s="225"/>
      <c r="AC89" s="225"/>
      <c r="AD89" s="225"/>
      <c r="AE89" s="225"/>
      <c r="AF89" s="225"/>
      <c r="AG89" s="225"/>
      <c r="AH89" s="225"/>
      <c r="AI89" s="225"/>
      <c r="AJ89" s="225"/>
      <c r="AK89" s="225"/>
      <c r="AL89" s="225"/>
      <c r="AM89" s="225"/>
      <c r="AN89" s="225"/>
      <c r="AO89" s="225"/>
      <c r="AP89" s="225"/>
      <c r="AQ89" s="225"/>
      <c r="AR89" s="225"/>
      <c r="AS89" s="225"/>
      <c r="AT89" s="225"/>
      <c r="AU89" s="225"/>
      <c r="AV89" s="225"/>
      <c r="AW89" s="225"/>
      <c r="AX89" s="225"/>
      <c r="AY89" s="225"/>
      <c r="AZ89" s="225"/>
      <c r="BA89" s="225"/>
      <c r="BB89" s="225"/>
      <c r="BC89" s="225"/>
      <c r="BD89" s="225"/>
      <c r="BE89" s="225"/>
      <c r="BF89" s="225"/>
      <c r="BG89" s="225"/>
      <c r="BH89" s="225"/>
      <c r="BI89" s="225"/>
      <c r="BJ89" s="225"/>
      <c r="BK89" s="225"/>
      <c r="BL89" s="225"/>
      <c r="BM89" s="225"/>
      <c r="BN89" s="225"/>
      <c r="BO89" s="225"/>
      <c r="BP89" s="225"/>
      <c r="BQ89" s="225"/>
      <c r="BR89" s="225"/>
      <c r="BS89" s="225"/>
      <c r="BT89" s="225"/>
      <c r="BU89" s="225"/>
      <c r="BV89" s="225"/>
      <c r="BW89" s="225"/>
      <c r="BX89" s="225"/>
      <c r="BY89" s="225"/>
      <c r="BZ89" s="225"/>
      <c r="CA89" s="225"/>
      <c r="CB89" s="225"/>
      <c r="CC89" s="225"/>
      <c r="CD89" s="225"/>
      <c r="CE89" s="225"/>
      <c r="CF89" s="225"/>
      <c r="CG89" s="225"/>
      <c r="CH89" s="225"/>
      <c r="CI89" s="225"/>
      <c r="CJ89" s="225"/>
      <c r="CK89" s="225"/>
      <c r="CL89" s="225"/>
      <c r="CM89" s="225"/>
      <c r="CN89" s="225"/>
      <c r="CO89" s="225"/>
      <c r="CP89" s="225"/>
      <c r="CQ89" s="225"/>
      <c r="CR89" s="265"/>
    </row>
    <row r="90" spans="1:96" s="234" customFormat="1" ht="15" customHeight="1" x14ac:dyDescent="0.35">
      <c r="A90" s="212">
        <v>258</v>
      </c>
      <c r="B90" s="234" t="s">
        <v>769</v>
      </c>
      <c r="C90" s="234" t="s">
        <v>305</v>
      </c>
      <c r="D90" s="244" t="s">
        <v>782</v>
      </c>
      <c r="E90" s="234" t="s">
        <v>778</v>
      </c>
      <c r="H90" s="237"/>
      <c r="I90" s="237" t="s">
        <v>398</v>
      </c>
      <c r="J90" s="237">
        <v>2026</v>
      </c>
      <c r="L90" s="234" t="s">
        <v>772</v>
      </c>
      <c r="M90" s="234" t="s">
        <v>783</v>
      </c>
      <c r="O90" s="308" t="s">
        <v>784</v>
      </c>
      <c r="P90" s="225"/>
      <c r="Q90" s="225"/>
      <c r="R90" s="225"/>
      <c r="S90" s="225"/>
      <c r="T90" s="225"/>
      <c r="U90" s="225"/>
      <c r="V90" s="225"/>
      <c r="W90" s="225"/>
      <c r="X90" s="225"/>
      <c r="Y90" s="225"/>
      <c r="Z90" s="225"/>
      <c r="AA90" s="225"/>
      <c r="AB90" s="225"/>
      <c r="AC90" s="225"/>
      <c r="AD90" s="225"/>
      <c r="AE90" s="225"/>
      <c r="AF90" s="225"/>
      <c r="AG90" s="225"/>
      <c r="AH90" s="225"/>
      <c r="AI90" s="225"/>
      <c r="AJ90" s="225"/>
      <c r="AK90" s="225"/>
      <c r="AL90" s="225"/>
      <c r="AM90" s="225"/>
      <c r="AN90" s="225"/>
      <c r="AO90" s="225"/>
      <c r="AP90" s="225"/>
      <c r="AQ90" s="225"/>
      <c r="AR90" s="225"/>
      <c r="AS90" s="225"/>
      <c r="AT90" s="225"/>
      <c r="AU90" s="225"/>
      <c r="AV90" s="225"/>
      <c r="AW90" s="225"/>
      <c r="AX90" s="225"/>
      <c r="AY90" s="225"/>
      <c r="AZ90" s="225"/>
      <c r="BA90" s="225"/>
      <c r="BB90" s="225"/>
      <c r="BC90" s="225"/>
      <c r="BD90" s="225"/>
      <c r="BE90" s="225"/>
      <c r="BF90" s="225"/>
      <c r="BG90" s="225"/>
      <c r="BH90" s="225"/>
      <c r="BI90" s="225"/>
      <c r="BJ90" s="225"/>
      <c r="BK90" s="225"/>
      <c r="BL90" s="225"/>
      <c r="BM90" s="225"/>
      <c r="BN90" s="225"/>
      <c r="BO90" s="225"/>
      <c r="BP90" s="225"/>
      <c r="BQ90" s="225"/>
      <c r="BR90" s="225"/>
      <c r="BS90" s="225"/>
      <c r="BT90" s="225"/>
      <c r="BU90" s="225"/>
      <c r="BV90" s="225"/>
      <c r="BW90" s="225"/>
      <c r="BX90" s="225"/>
      <c r="BY90" s="225"/>
      <c r="BZ90" s="225"/>
      <c r="CA90" s="225"/>
      <c r="CB90" s="225"/>
      <c r="CC90" s="225"/>
      <c r="CD90" s="225"/>
      <c r="CE90" s="225"/>
      <c r="CF90" s="225"/>
      <c r="CG90" s="225"/>
      <c r="CH90" s="225"/>
      <c r="CI90" s="225"/>
      <c r="CJ90" s="225"/>
      <c r="CK90" s="225"/>
      <c r="CL90" s="225"/>
      <c r="CM90" s="225"/>
      <c r="CN90" s="225"/>
      <c r="CO90" s="225"/>
      <c r="CP90" s="225"/>
      <c r="CQ90" s="225"/>
      <c r="CR90" s="265"/>
    </row>
    <row r="91" spans="1:96" s="234" customFormat="1" ht="15" customHeight="1" x14ac:dyDescent="0.35">
      <c r="A91" s="212">
        <v>259</v>
      </c>
      <c r="B91" s="234" t="s">
        <v>785</v>
      </c>
      <c r="C91" s="234" t="s">
        <v>305</v>
      </c>
      <c r="D91" s="234" t="s">
        <v>786</v>
      </c>
      <c r="E91" s="232" t="s">
        <v>787</v>
      </c>
      <c r="H91" s="237"/>
      <c r="I91" s="237" t="s">
        <v>398</v>
      </c>
      <c r="J91" s="237">
        <v>2026</v>
      </c>
      <c r="K91" s="234" t="s">
        <v>788</v>
      </c>
      <c r="L91" s="234" t="s">
        <v>772</v>
      </c>
      <c r="M91" s="234" t="s">
        <v>789</v>
      </c>
      <c r="N91" s="234" t="s">
        <v>790</v>
      </c>
      <c r="O91" s="308" t="s">
        <v>791</v>
      </c>
      <c r="P91" s="225"/>
      <c r="Q91" s="225"/>
      <c r="R91" s="225"/>
      <c r="S91" s="225"/>
      <c r="T91" s="225"/>
      <c r="U91" s="225"/>
      <c r="V91" s="225"/>
      <c r="W91" s="225"/>
      <c r="X91" s="225"/>
      <c r="Y91" s="225"/>
      <c r="Z91" s="225"/>
      <c r="AA91" s="225"/>
      <c r="AB91" s="225"/>
      <c r="AC91" s="225"/>
      <c r="AD91" s="225"/>
      <c r="AE91" s="225"/>
      <c r="AF91" s="225"/>
      <c r="AG91" s="225"/>
      <c r="AH91" s="225"/>
      <c r="AI91" s="225"/>
      <c r="AJ91" s="225"/>
      <c r="AK91" s="225"/>
      <c r="AL91" s="225"/>
      <c r="AM91" s="225"/>
      <c r="AN91" s="225"/>
      <c r="AO91" s="225"/>
      <c r="AP91" s="225"/>
      <c r="AQ91" s="225"/>
      <c r="AR91" s="225"/>
      <c r="AS91" s="225"/>
      <c r="AT91" s="225"/>
      <c r="AU91" s="225"/>
      <c r="AV91" s="225"/>
      <c r="AW91" s="225"/>
      <c r="AX91" s="225"/>
      <c r="AY91" s="225"/>
      <c r="AZ91" s="225"/>
      <c r="BA91" s="225"/>
      <c r="BB91" s="225"/>
      <c r="BC91" s="225"/>
      <c r="BD91" s="225"/>
      <c r="BE91" s="225"/>
      <c r="BF91" s="225"/>
      <c r="BG91" s="225"/>
      <c r="BH91" s="225"/>
      <c r="BI91" s="225"/>
      <c r="BJ91" s="225"/>
      <c r="BK91" s="225"/>
      <c r="BL91" s="225"/>
      <c r="BM91" s="225"/>
      <c r="BN91" s="225"/>
      <c r="BO91" s="225"/>
      <c r="BP91" s="225"/>
      <c r="BQ91" s="225"/>
      <c r="BR91" s="225"/>
      <c r="BS91" s="225"/>
      <c r="BT91" s="225"/>
      <c r="BU91" s="225"/>
      <c r="BV91" s="225"/>
      <c r="BW91" s="225"/>
      <c r="BX91" s="225"/>
      <c r="BY91" s="225"/>
      <c r="BZ91" s="225"/>
      <c r="CA91" s="225"/>
      <c r="CB91" s="225"/>
      <c r="CC91" s="225"/>
      <c r="CD91" s="225"/>
      <c r="CE91" s="225"/>
      <c r="CF91" s="225"/>
      <c r="CG91" s="225"/>
      <c r="CH91" s="225"/>
      <c r="CI91" s="225"/>
      <c r="CJ91" s="225"/>
      <c r="CK91" s="225"/>
      <c r="CL91" s="225"/>
      <c r="CM91" s="225"/>
      <c r="CN91" s="225"/>
      <c r="CO91" s="225"/>
      <c r="CP91" s="225"/>
      <c r="CQ91" s="225"/>
      <c r="CR91" s="265"/>
    </row>
    <row r="92" spans="1:96" s="234" customFormat="1" ht="15" customHeight="1" x14ac:dyDescent="0.35">
      <c r="A92" s="212">
        <v>260</v>
      </c>
      <c r="B92" s="234" t="s">
        <v>792</v>
      </c>
      <c r="C92" s="234" t="s">
        <v>305</v>
      </c>
      <c r="D92" s="232" t="s">
        <v>793</v>
      </c>
      <c r="E92" s="234" t="s">
        <v>794</v>
      </c>
      <c r="F92" s="234" t="s">
        <v>170</v>
      </c>
      <c r="G92" s="234" t="s">
        <v>170</v>
      </c>
      <c r="H92" s="237" t="s">
        <v>170</v>
      </c>
      <c r="I92" s="237" t="s">
        <v>398</v>
      </c>
      <c r="J92" s="237">
        <v>2026</v>
      </c>
      <c r="K92" s="234" t="s">
        <v>795</v>
      </c>
      <c r="L92" s="234" t="s">
        <v>772</v>
      </c>
      <c r="M92" s="234" t="s">
        <v>796</v>
      </c>
      <c r="N92" s="234" t="s">
        <v>797</v>
      </c>
      <c r="O92" s="308" t="s">
        <v>798</v>
      </c>
      <c r="P92" s="225"/>
      <c r="Q92" s="225"/>
      <c r="R92" s="225"/>
      <c r="S92" s="225"/>
      <c r="T92" s="225"/>
      <c r="U92" s="225"/>
      <c r="V92" s="225"/>
      <c r="W92" s="225"/>
      <c r="X92" s="225"/>
      <c r="Y92" s="225"/>
      <c r="Z92" s="225"/>
      <c r="AA92" s="225"/>
      <c r="AB92" s="225"/>
      <c r="AC92" s="225"/>
      <c r="AD92" s="225"/>
      <c r="AE92" s="225"/>
      <c r="AF92" s="225"/>
      <c r="AG92" s="225"/>
      <c r="AH92" s="225"/>
      <c r="AI92" s="225"/>
      <c r="AJ92" s="225"/>
      <c r="AK92" s="225"/>
      <c r="AL92" s="225"/>
      <c r="AM92" s="225"/>
      <c r="AN92" s="225"/>
      <c r="AO92" s="225"/>
      <c r="AP92" s="225"/>
      <c r="AQ92" s="225"/>
      <c r="AR92" s="225"/>
      <c r="AS92" s="225"/>
      <c r="AT92" s="225"/>
      <c r="AU92" s="225"/>
      <c r="AV92" s="225"/>
      <c r="AW92" s="225"/>
      <c r="AX92" s="225"/>
      <c r="AY92" s="225"/>
      <c r="AZ92" s="225"/>
      <c r="BA92" s="225"/>
      <c r="BB92" s="225"/>
      <c r="BC92" s="225"/>
      <c r="BD92" s="225"/>
      <c r="BE92" s="225"/>
      <c r="BF92" s="225"/>
      <c r="BG92" s="225"/>
      <c r="BH92" s="225"/>
      <c r="BI92" s="225"/>
      <c r="BJ92" s="225"/>
      <c r="BK92" s="225"/>
      <c r="BL92" s="225"/>
      <c r="BM92" s="225"/>
      <c r="BN92" s="225"/>
      <c r="BO92" s="225"/>
      <c r="BP92" s="225"/>
      <c r="BQ92" s="225"/>
      <c r="BR92" s="225"/>
      <c r="BS92" s="225"/>
      <c r="BT92" s="225"/>
      <c r="BU92" s="225"/>
      <c r="BV92" s="225"/>
      <c r="BW92" s="225"/>
      <c r="BX92" s="225"/>
      <c r="BY92" s="225"/>
      <c r="BZ92" s="225"/>
      <c r="CA92" s="225"/>
      <c r="CB92" s="225"/>
      <c r="CC92" s="225"/>
      <c r="CD92" s="225"/>
      <c r="CE92" s="225"/>
      <c r="CF92" s="225"/>
      <c r="CG92" s="225"/>
      <c r="CH92" s="225"/>
      <c r="CI92" s="225"/>
      <c r="CJ92" s="225"/>
      <c r="CK92" s="225"/>
      <c r="CL92" s="225"/>
      <c r="CM92" s="225"/>
      <c r="CN92" s="225"/>
      <c r="CO92" s="225"/>
      <c r="CP92" s="225"/>
      <c r="CQ92" s="225"/>
      <c r="CR92" s="265"/>
    </row>
    <row r="93" spans="1:96" s="234" customFormat="1" ht="15" customHeight="1" x14ac:dyDescent="0.35">
      <c r="A93" s="172">
        <v>78</v>
      </c>
      <c r="B93" s="84" t="s">
        <v>799</v>
      </c>
      <c r="C93" s="84" t="s">
        <v>305</v>
      </c>
      <c r="D93" s="84" t="s">
        <v>800</v>
      </c>
      <c r="E93" s="84" t="s">
        <v>801</v>
      </c>
      <c r="F93" s="84"/>
      <c r="G93" s="84"/>
      <c r="H93" s="173"/>
      <c r="I93" s="173" t="s">
        <v>398</v>
      </c>
      <c r="J93" s="173">
        <v>2023</v>
      </c>
      <c r="K93" s="84" t="s">
        <v>802</v>
      </c>
      <c r="L93" s="84" t="s">
        <v>803</v>
      </c>
      <c r="M93" s="232" t="s">
        <v>804</v>
      </c>
      <c r="N93" s="84" t="s">
        <v>805</v>
      </c>
      <c r="O93" s="260" t="s">
        <v>806</v>
      </c>
      <c r="P93" s="225"/>
      <c r="Q93" s="225"/>
      <c r="R93" s="225"/>
      <c r="S93" s="225"/>
      <c r="T93" s="225"/>
      <c r="U93" s="225"/>
      <c r="V93" s="225"/>
      <c r="W93" s="225"/>
      <c r="X93" s="225"/>
      <c r="Y93" s="225"/>
      <c r="Z93" s="225"/>
      <c r="AA93" s="225"/>
      <c r="AB93" s="225"/>
      <c r="AC93" s="225"/>
      <c r="AD93" s="225"/>
      <c r="AE93" s="225"/>
      <c r="AF93" s="225"/>
      <c r="AG93" s="225"/>
      <c r="AH93" s="225"/>
      <c r="AI93" s="225"/>
      <c r="AJ93" s="225"/>
      <c r="AK93" s="225"/>
      <c r="AL93" s="225"/>
      <c r="AM93" s="225"/>
      <c r="AN93" s="225"/>
      <c r="AO93" s="225"/>
      <c r="AP93" s="225"/>
      <c r="AQ93" s="225"/>
      <c r="AR93" s="225"/>
      <c r="AS93" s="225"/>
      <c r="AT93" s="225"/>
      <c r="AU93" s="225"/>
      <c r="AV93" s="225"/>
      <c r="AW93" s="225"/>
      <c r="AX93" s="225"/>
      <c r="AY93" s="225"/>
      <c r="AZ93" s="225"/>
      <c r="BA93" s="225"/>
      <c r="BB93" s="225"/>
      <c r="BC93" s="225"/>
      <c r="BD93" s="225"/>
      <c r="BE93" s="225"/>
      <c r="BF93" s="225"/>
      <c r="BG93" s="225"/>
      <c r="BH93" s="225"/>
      <c r="BI93" s="225"/>
      <c r="BJ93" s="225"/>
      <c r="BK93" s="225"/>
      <c r="BL93" s="225"/>
      <c r="BM93" s="225"/>
      <c r="BN93" s="225"/>
      <c r="BO93" s="225"/>
      <c r="BP93" s="225"/>
      <c r="BQ93" s="225"/>
      <c r="BR93" s="225"/>
      <c r="BS93" s="225"/>
      <c r="BT93" s="225"/>
      <c r="BU93" s="225"/>
      <c r="BV93" s="225"/>
      <c r="BW93" s="225"/>
      <c r="BX93" s="225"/>
      <c r="BY93" s="225"/>
      <c r="BZ93" s="225"/>
      <c r="CA93" s="225"/>
      <c r="CB93" s="225"/>
      <c r="CC93" s="225"/>
      <c r="CD93" s="225"/>
      <c r="CE93" s="225"/>
      <c r="CF93" s="225"/>
      <c r="CG93" s="225"/>
      <c r="CH93" s="225"/>
      <c r="CI93" s="225"/>
      <c r="CJ93" s="225"/>
      <c r="CK93" s="225"/>
      <c r="CL93" s="225"/>
      <c r="CM93" s="225"/>
      <c r="CN93" s="225"/>
      <c r="CO93" s="225"/>
      <c r="CP93" s="225"/>
      <c r="CQ93" s="225"/>
      <c r="CR93" s="265"/>
    </row>
    <row r="94" spans="1:96" s="234" customFormat="1" ht="15" customHeight="1" x14ac:dyDescent="0.35">
      <c r="A94" s="172">
        <v>79</v>
      </c>
      <c r="B94" s="84" t="s">
        <v>799</v>
      </c>
      <c r="C94" s="84" t="s">
        <v>305</v>
      </c>
      <c r="D94" s="84" t="s">
        <v>807</v>
      </c>
      <c r="E94" s="84" t="s">
        <v>808</v>
      </c>
      <c r="F94" s="84"/>
      <c r="G94" s="84"/>
      <c r="H94" s="173"/>
      <c r="I94" s="173" t="s">
        <v>308</v>
      </c>
      <c r="J94" s="173">
        <v>2023</v>
      </c>
      <c r="K94" s="84" t="s">
        <v>809</v>
      </c>
      <c r="L94" s="84" t="s">
        <v>803</v>
      </c>
      <c r="M94" s="232" t="s">
        <v>810</v>
      </c>
      <c r="N94" s="84" t="s">
        <v>811</v>
      </c>
      <c r="O94" s="260" t="s">
        <v>812</v>
      </c>
      <c r="P94" s="225"/>
      <c r="Q94" s="225"/>
      <c r="R94" s="225"/>
      <c r="S94" s="225"/>
      <c r="T94" s="225"/>
      <c r="U94" s="225"/>
      <c r="V94" s="225"/>
      <c r="W94" s="225"/>
      <c r="X94" s="225"/>
      <c r="Y94" s="225"/>
      <c r="Z94" s="225"/>
      <c r="AA94" s="225"/>
      <c r="AB94" s="225"/>
      <c r="AC94" s="225"/>
      <c r="AD94" s="225"/>
      <c r="AE94" s="225"/>
      <c r="AF94" s="225"/>
      <c r="AG94" s="225"/>
      <c r="AH94" s="225"/>
      <c r="AI94" s="225"/>
      <c r="AJ94" s="225"/>
      <c r="AK94" s="225"/>
      <c r="AL94" s="225"/>
      <c r="AM94" s="225"/>
      <c r="AN94" s="225"/>
      <c r="AO94" s="225"/>
      <c r="AP94" s="225"/>
      <c r="AQ94" s="225"/>
      <c r="AR94" s="225"/>
      <c r="AS94" s="225"/>
      <c r="AT94" s="225"/>
      <c r="AU94" s="225"/>
      <c r="AV94" s="225"/>
      <c r="AW94" s="225"/>
      <c r="AX94" s="225"/>
      <c r="AY94" s="225"/>
      <c r="AZ94" s="225"/>
      <c r="BA94" s="225"/>
      <c r="BB94" s="225"/>
      <c r="BC94" s="225"/>
      <c r="BD94" s="225"/>
      <c r="BE94" s="225"/>
      <c r="BF94" s="225"/>
      <c r="BG94" s="225"/>
      <c r="BH94" s="225"/>
      <c r="BI94" s="225"/>
      <c r="BJ94" s="225"/>
      <c r="BK94" s="225"/>
      <c r="BL94" s="225"/>
      <c r="BM94" s="225"/>
      <c r="BN94" s="225"/>
      <c r="BO94" s="225"/>
      <c r="BP94" s="225"/>
      <c r="BQ94" s="225"/>
      <c r="BR94" s="225"/>
      <c r="BS94" s="225"/>
      <c r="BT94" s="225"/>
      <c r="BU94" s="225"/>
      <c r="BV94" s="225"/>
      <c r="BW94" s="225"/>
      <c r="BX94" s="225"/>
      <c r="BY94" s="225"/>
      <c r="BZ94" s="225"/>
      <c r="CA94" s="225"/>
      <c r="CB94" s="225"/>
      <c r="CC94" s="225"/>
      <c r="CD94" s="225"/>
      <c r="CE94" s="225"/>
      <c r="CF94" s="225"/>
      <c r="CG94" s="225"/>
      <c r="CH94" s="225"/>
      <c r="CI94" s="225"/>
      <c r="CJ94" s="225"/>
      <c r="CK94" s="225"/>
      <c r="CL94" s="225"/>
      <c r="CM94" s="225"/>
      <c r="CN94" s="225"/>
      <c r="CO94" s="225"/>
      <c r="CP94" s="225"/>
      <c r="CQ94" s="225"/>
      <c r="CR94" s="265"/>
    </row>
    <row r="95" spans="1:96" s="234" customFormat="1" ht="15" customHeight="1" x14ac:dyDescent="0.35">
      <c r="A95" s="172">
        <v>80</v>
      </c>
      <c r="B95" s="84" t="s">
        <v>799</v>
      </c>
      <c r="C95" s="84" t="s">
        <v>305</v>
      </c>
      <c r="D95" s="84" t="s">
        <v>813</v>
      </c>
      <c r="E95" s="84" t="s">
        <v>814</v>
      </c>
      <c r="F95" s="84"/>
      <c r="G95" s="84"/>
      <c r="H95" s="173"/>
      <c r="I95" s="173" t="s">
        <v>308</v>
      </c>
      <c r="J95" s="173">
        <v>2023</v>
      </c>
      <c r="K95" s="84" t="s">
        <v>815</v>
      </c>
      <c r="L95" s="84" t="s">
        <v>803</v>
      </c>
      <c r="M95" s="232" t="s">
        <v>816</v>
      </c>
      <c r="N95" s="84" t="s">
        <v>817</v>
      </c>
      <c r="O95" s="260" t="s">
        <v>818</v>
      </c>
      <c r="P95" s="225"/>
      <c r="Q95" s="225"/>
      <c r="R95" s="225"/>
      <c r="S95" s="225"/>
      <c r="T95" s="225"/>
      <c r="U95" s="225"/>
      <c r="V95" s="225"/>
      <c r="W95" s="225"/>
      <c r="X95" s="225"/>
      <c r="Y95" s="225"/>
      <c r="Z95" s="225"/>
      <c r="AA95" s="225"/>
      <c r="AB95" s="225"/>
      <c r="AC95" s="225"/>
      <c r="AD95" s="225"/>
      <c r="AE95" s="225"/>
      <c r="AF95" s="225"/>
      <c r="AG95" s="225"/>
      <c r="AH95" s="225"/>
      <c r="AI95" s="225"/>
      <c r="AJ95" s="225"/>
      <c r="AK95" s="225"/>
      <c r="AL95" s="225"/>
      <c r="AM95" s="225"/>
      <c r="AN95" s="225"/>
      <c r="AO95" s="225"/>
      <c r="AP95" s="225"/>
      <c r="AQ95" s="225"/>
      <c r="AR95" s="225"/>
      <c r="AS95" s="225"/>
      <c r="AT95" s="225"/>
      <c r="AU95" s="225"/>
      <c r="AV95" s="225"/>
      <c r="AW95" s="225"/>
      <c r="AX95" s="225"/>
      <c r="AY95" s="225"/>
      <c r="AZ95" s="225"/>
      <c r="BA95" s="225"/>
      <c r="BB95" s="225"/>
      <c r="BC95" s="225"/>
      <c r="BD95" s="225"/>
      <c r="BE95" s="225"/>
      <c r="BF95" s="225"/>
      <c r="BG95" s="225"/>
      <c r="BH95" s="225"/>
      <c r="BI95" s="225"/>
      <c r="BJ95" s="225"/>
      <c r="BK95" s="225"/>
      <c r="BL95" s="225"/>
      <c r="BM95" s="225"/>
      <c r="BN95" s="225"/>
      <c r="BO95" s="225"/>
      <c r="BP95" s="225"/>
      <c r="BQ95" s="225"/>
      <c r="BR95" s="225"/>
      <c r="BS95" s="225"/>
      <c r="BT95" s="225"/>
      <c r="BU95" s="225"/>
      <c r="BV95" s="225"/>
      <c r="BW95" s="225"/>
      <c r="BX95" s="225"/>
      <c r="BY95" s="225"/>
      <c r="BZ95" s="225"/>
      <c r="CA95" s="225"/>
      <c r="CB95" s="225"/>
      <c r="CC95" s="225"/>
      <c r="CD95" s="225"/>
      <c r="CE95" s="225"/>
      <c r="CF95" s="225"/>
      <c r="CG95" s="225"/>
      <c r="CH95" s="225"/>
      <c r="CI95" s="225"/>
      <c r="CJ95" s="225"/>
      <c r="CK95" s="225"/>
      <c r="CL95" s="225"/>
      <c r="CM95" s="225"/>
      <c r="CN95" s="225"/>
      <c r="CO95" s="225"/>
      <c r="CP95" s="225"/>
      <c r="CQ95" s="225"/>
      <c r="CR95" s="265"/>
    </row>
    <row r="96" spans="1:96" s="234" customFormat="1" ht="15" customHeight="1" x14ac:dyDescent="0.35">
      <c r="A96" s="172">
        <v>81</v>
      </c>
      <c r="B96" s="84" t="s">
        <v>799</v>
      </c>
      <c r="C96" s="84" t="s">
        <v>314</v>
      </c>
      <c r="D96" s="84" t="s">
        <v>819</v>
      </c>
      <c r="E96" s="84"/>
      <c r="F96" s="84" t="s">
        <v>820</v>
      </c>
      <c r="G96" s="84" t="s">
        <v>821</v>
      </c>
      <c r="H96" s="173" t="s">
        <v>822</v>
      </c>
      <c r="I96" s="173" t="s">
        <v>308</v>
      </c>
      <c r="J96" s="173">
        <v>2025</v>
      </c>
      <c r="K96" s="84" t="s">
        <v>823</v>
      </c>
      <c r="L96" s="84" t="s">
        <v>824</v>
      </c>
      <c r="M96" s="232" t="s">
        <v>825</v>
      </c>
      <c r="N96" s="84" t="s">
        <v>826</v>
      </c>
      <c r="O96" s="260" t="s">
        <v>827</v>
      </c>
      <c r="P96" s="225"/>
      <c r="Q96" s="225"/>
      <c r="R96" s="225"/>
      <c r="S96" s="225"/>
      <c r="T96" s="225"/>
      <c r="U96" s="225"/>
      <c r="V96" s="225"/>
      <c r="W96" s="225"/>
      <c r="X96" s="225"/>
      <c r="Y96" s="225"/>
      <c r="Z96" s="225"/>
      <c r="AA96" s="225"/>
      <c r="AB96" s="225"/>
      <c r="AC96" s="225"/>
      <c r="AD96" s="225"/>
      <c r="AE96" s="225"/>
      <c r="AF96" s="225"/>
      <c r="AG96" s="225"/>
      <c r="AH96" s="225"/>
      <c r="AI96" s="225"/>
      <c r="AJ96" s="225"/>
      <c r="AK96" s="225"/>
      <c r="AL96" s="225"/>
      <c r="AM96" s="225"/>
      <c r="AN96" s="225"/>
      <c r="AO96" s="225"/>
      <c r="AP96" s="225"/>
      <c r="AQ96" s="225"/>
      <c r="AR96" s="225"/>
      <c r="AS96" s="225"/>
      <c r="AT96" s="225"/>
      <c r="AU96" s="225"/>
      <c r="AV96" s="225"/>
      <c r="AW96" s="225"/>
      <c r="AX96" s="225"/>
      <c r="AY96" s="225"/>
      <c r="AZ96" s="225"/>
      <c r="BA96" s="225"/>
      <c r="BB96" s="225"/>
      <c r="BC96" s="225"/>
      <c r="BD96" s="225"/>
      <c r="BE96" s="225"/>
      <c r="BF96" s="225"/>
      <c r="BG96" s="225"/>
      <c r="BH96" s="225"/>
      <c r="BI96" s="225"/>
      <c r="BJ96" s="225"/>
      <c r="BK96" s="225"/>
      <c r="BL96" s="225"/>
      <c r="BM96" s="225"/>
      <c r="BN96" s="225"/>
      <c r="BO96" s="225"/>
      <c r="BP96" s="225"/>
      <c r="BQ96" s="225"/>
      <c r="BR96" s="225"/>
      <c r="BS96" s="225"/>
      <c r="BT96" s="225"/>
      <c r="BU96" s="225"/>
      <c r="BV96" s="225"/>
      <c r="BW96" s="225"/>
      <c r="BX96" s="225"/>
      <c r="BY96" s="225"/>
      <c r="BZ96" s="225"/>
      <c r="CA96" s="225"/>
      <c r="CB96" s="225"/>
      <c r="CC96" s="225"/>
      <c r="CD96" s="225"/>
      <c r="CE96" s="225"/>
      <c r="CF96" s="225"/>
      <c r="CG96" s="225"/>
      <c r="CH96" s="225"/>
      <c r="CI96" s="225"/>
      <c r="CJ96" s="225"/>
      <c r="CK96" s="225"/>
      <c r="CL96" s="225"/>
      <c r="CM96" s="225"/>
      <c r="CN96" s="225"/>
      <c r="CO96" s="225"/>
      <c r="CP96" s="225"/>
      <c r="CQ96" s="225"/>
      <c r="CR96" s="265"/>
    </row>
    <row r="97" spans="1:96" s="234" customFormat="1" ht="15" customHeight="1" x14ac:dyDescent="0.35">
      <c r="A97" s="172">
        <v>82</v>
      </c>
      <c r="B97" s="84" t="s">
        <v>799</v>
      </c>
      <c r="C97" s="84" t="s">
        <v>314</v>
      </c>
      <c r="D97" s="84" t="s">
        <v>828</v>
      </c>
      <c r="E97" s="84"/>
      <c r="F97" s="84" t="s">
        <v>829</v>
      </c>
      <c r="G97" s="84" t="s">
        <v>830</v>
      </c>
      <c r="H97" s="173" t="s">
        <v>831</v>
      </c>
      <c r="I97" s="173" t="s">
        <v>308</v>
      </c>
      <c r="J97" s="173">
        <v>2025</v>
      </c>
      <c r="K97" s="84" t="s">
        <v>823</v>
      </c>
      <c r="L97" s="84" t="s">
        <v>824</v>
      </c>
      <c r="M97" s="232" t="s">
        <v>832</v>
      </c>
      <c r="N97" s="84" t="s">
        <v>833</v>
      </c>
      <c r="O97" s="260" t="s">
        <v>827</v>
      </c>
      <c r="P97" s="225"/>
      <c r="Q97" s="225"/>
      <c r="R97" s="225"/>
      <c r="S97" s="225"/>
      <c r="T97" s="225"/>
      <c r="U97" s="225"/>
      <c r="V97" s="225"/>
      <c r="W97" s="225"/>
      <c r="X97" s="225"/>
      <c r="Y97" s="225"/>
      <c r="Z97" s="225"/>
      <c r="AA97" s="225"/>
      <c r="AB97" s="225"/>
      <c r="AC97" s="225"/>
      <c r="AD97" s="225"/>
      <c r="AE97" s="225"/>
      <c r="AF97" s="225"/>
      <c r="AG97" s="225"/>
      <c r="AH97" s="225"/>
      <c r="AI97" s="225"/>
      <c r="AJ97" s="225"/>
      <c r="AK97" s="225"/>
      <c r="AL97" s="225"/>
      <c r="AM97" s="225"/>
      <c r="AN97" s="225"/>
      <c r="AO97" s="225"/>
      <c r="AP97" s="225"/>
      <c r="AQ97" s="225"/>
      <c r="AR97" s="225"/>
      <c r="AS97" s="225"/>
      <c r="AT97" s="225"/>
      <c r="AU97" s="225"/>
      <c r="AV97" s="225"/>
      <c r="AW97" s="225"/>
      <c r="AX97" s="225"/>
      <c r="AY97" s="225"/>
      <c r="AZ97" s="225"/>
      <c r="BA97" s="225"/>
      <c r="BB97" s="225"/>
      <c r="BC97" s="225"/>
      <c r="BD97" s="225"/>
      <c r="BE97" s="225"/>
      <c r="BF97" s="225"/>
      <c r="BG97" s="225"/>
      <c r="BH97" s="225"/>
      <c r="BI97" s="225"/>
      <c r="BJ97" s="225"/>
      <c r="BK97" s="225"/>
      <c r="BL97" s="225"/>
      <c r="BM97" s="225"/>
      <c r="BN97" s="225"/>
      <c r="BO97" s="225"/>
      <c r="BP97" s="225"/>
      <c r="BQ97" s="225"/>
      <c r="BR97" s="225"/>
      <c r="BS97" s="225"/>
      <c r="BT97" s="225"/>
      <c r="BU97" s="225"/>
      <c r="BV97" s="225"/>
      <c r="BW97" s="225"/>
      <c r="BX97" s="225"/>
      <c r="BY97" s="225"/>
      <c r="BZ97" s="225"/>
      <c r="CA97" s="225"/>
      <c r="CB97" s="225"/>
      <c r="CC97" s="225"/>
      <c r="CD97" s="225"/>
      <c r="CE97" s="225"/>
      <c r="CF97" s="225"/>
      <c r="CG97" s="225"/>
      <c r="CH97" s="225"/>
      <c r="CI97" s="225"/>
      <c r="CJ97" s="225"/>
      <c r="CK97" s="225"/>
      <c r="CL97" s="225"/>
      <c r="CM97" s="225"/>
      <c r="CN97" s="225"/>
      <c r="CO97" s="225"/>
      <c r="CP97" s="225"/>
      <c r="CQ97" s="225"/>
      <c r="CR97" s="265"/>
    </row>
    <row r="98" spans="1:96" s="234" customFormat="1" ht="15" customHeight="1" x14ac:dyDescent="0.35">
      <c r="A98" s="172">
        <v>83</v>
      </c>
      <c r="B98" s="84" t="s">
        <v>834</v>
      </c>
      <c r="C98" s="84" t="s">
        <v>305</v>
      </c>
      <c r="D98" s="84" t="s">
        <v>835</v>
      </c>
      <c r="E98" s="84" t="s">
        <v>836</v>
      </c>
      <c r="F98" s="84"/>
      <c r="G98" s="84"/>
      <c r="H98" s="173"/>
      <c r="I98" s="173" t="s">
        <v>398</v>
      </c>
      <c r="J98" s="173">
        <v>2022</v>
      </c>
      <c r="K98" s="84" t="s">
        <v>837</v>
      </c>
      <c r="L98" s="84" t="s">
        <v>837</v>
      </c>
      <c r="M98" s="232" t="s">
        <v>838</v>
      </c>
      <c r="N98" s="84" t="s">
        <v>839</v>
      </c>
      <c r="O98" s="260" t="s">
        <v>840</v>
      </c>
      <c r="P98" s="225"/>
      <c r="Q98" s="225"/>
      <c r="R98" s="225"/>
      <c r="S98" s="225"/>
      <c r="T98" s="225"/>
      <c r="U98" s="225"/>
      <c r="V98" s="225"/>
      <c r="W98" s="225"/>
      <c r="X98" s="225"/>
      <c r="Y98" s="225"/>
      <c r="Z98" s="225"/>
      <c r="AA98" s="225"/>
      <c r="AB98" s="225"/>
      <c r="AC98" s="225"/>
      <c r="AD98" s="225"/>
      <c r="AE98" s="225"/>
      <c r="AF98" s="225"/>
      <c r="AG98" s="225"/>
      <c r="AH98" s="225"/>
      <c r="AI98" s="225"/>
      <c r="AJ98" s="225"/>
      <c r="AK98" s="225"/>
      <c r="AL98" s="225"/>
      <c r="AM98" s="225"/>
      <c r="AN98" s="225"/>
      <c r="AO98" s="225"/>
      <c r="AP98" s="225"/>
      <c r="AQ98" s="225"/>
      <c r="AR98" s="225"/>
      <c r="AS98" s="225"/>
      <c r="AT98" s="225"/>
      <c r="AU98" s="225"/>
      <c r="AV98" s="225"/>
      <c r="AW98" s="225"/>
      <c r="AX98" s="225"/>
      <c r="AY98" s="225"/>
      <c r="AZ98" s="225"/>
      <c r="BA98" s="225"/>
      <c r="BB98" s="225"/>
      <c r="BC98" s="225"/>
      <c r="BD98" s="225"/>
      <c r="BE98" s="225"/>
      <c r="BF98" s="225"/>
      <c r="BG98" s="225"/>
      <c r="BH98" s="225"/>
      <c r="BI98" s="225"/>
      <c r="BJ98" s="225"/>
      <c r="BK98" s="225"/>
      <c r="BL98" s="225"/>
      <c r="BM98" s="225"/>
      <c r="BN98" s="225"/>
      <c r="BO98" s="225"/>
      <c r="BP98" s="225"/>
      <c r="BQ98" s="225"/>
      <c r="BR98" s="225"/>
      <c r="BS98" s="225"/>
      <c r="BT98" s="225"/>
      <c r="BU98" s="225"/>
      <c r="BV98" s="225"/>
      <c r="BW98" s="225"/>
      <c r="BX98" s="225"/>
      <c r="BY98" s="225"/>
      <c r="BZ98" s="225"/>
      <c r="CA98" s="225"/>
      <c r="CB98" s="225"/>
      <c r="CC98" s="225"/>
      <c r="CD98" s="225"/>
      <c r="CE98" s="225"/>
      <c r="CF98" s="225"/>
      <c r="CG98" s="225"/>
      <c r="CH98" s="225"/>
      <c r="CI98" s="225"/>
      <c r="CJ98" s="225"/>
      <c r="CK98" s="225"/>
      <c r="CL98" s="225"/>
      <c r="CM98" s="225"/>
      <c r="CN98" s="225"/>
      <c r="CO98" s="225"/>
      <c r="CP98" s="225"/>
      <c r="CQ98" s="225"/>
      <c r="CR98" s="265"/>
    </row>
    <row r="99" spans="1:96" s="234" customFormat="1" ht="15" customHeight="1" x14ac:dyDescent="0.35">
      <c r="A99" s="172">
        <v>84</v>
      </c>
      <c r="B99" s="84" t="s">
        <v>834</v>
      </c>
      <c r="C99" s="84" t="s">
        <v>314</v>
      </c>
      <c r="D99" s="84" t="s">
        <v>841</v>
      </c>
      <c r="E99" s="84"/>
      <c r="F99" s="84" t="s">
        <v>842</v>
      </c>
      <c r="G99" s="174">
        <v>0</v>
      </c>
      <c r="H99" s="214">
        <v>2</v>
      </c>
      <c r="I99" s="173" t="s">
        <v>398</v>
      </c>
      <c r="J99" s="173">
        <v>2024</v>
      </c>
      <c r="K99" s="84" t="s">
        <v>843</v>
      </c>
      <c r="L99" s="84" t="s">
        <v>843</v>
      </c>
      <c r="M99" s="232" t="s">
        <v>844</v>
      </c>
      <c r="N99" s="84" t="s">
        <v>511</v>
      </c>
      <c r="O99" s="260" t="s">
        <v>845</v>
      </c>
      <c r="P99" s="225"/>
      <c r="Q99" s="225"/>
      <c r="R99" s="225"/>
      <c r="S99" s="225"/>
      <c r="T99" s="225"/>
      <c r="U99" s="225"/>
      <c r="V99" s="225"/>
      <c r="W99" s="225"/>
      <c r="X99" s="225"/>
      <c r="Y99" s="225"/>
      <c r="Z99" s="225"/>
      <c r="AA99" s="225"/>
      <c r="AB99" s="225"/>
      <c r="AC99" s="225"/>
      <c r="AD99" s="225"/>
      <c r="AE99" s="225"/>
      <c r="AF99" s="225"/>
      <c r="AG99" s="225"/>
      <c r="AH99" s="225"/>
      <c r="AI99" s="225"/>
      <c r="AJ99" s="225"/>
      <c r="AK99" s="225"/>
      <c r="AL99" s="225"/>
      <c r="AM99" s="225"/>
      <c r="AN99" s="225"/>
      <c r="AO99" s="225"/>
      <c r="AP99" s="225"/>
      <c r="AQ99" s="225"/>
      <c r="AR99" s="225"/>
      <c r="AS99" s="225"/>
      <c r="AT99" s="225"/>
      <c r="AU99" s="225"/>
      <c r="AV99" s="225"/>
      <c r="AW99" s="225"/>
      <c r="AX99" s="225"/>
      <c r="AY99" s="225"/>
      <c r="AZ99" s="225"/>
      <c r="BA99" s="225"/>
      <c r="BB99" s="225"/>
      <c r="BC99" s="225"/>
      <c r="BD99" s="225"/>
      <c r="BE99" s="225"/>
      <c r="BF99" s="225"/>
      <c r="BG99" s="225"/>
      <c r="BH99" s="225"/>
      <c r="BI99" s="225"/>
      <c r="BJ99" s="225"/>
      <c r="BK99" s="225"/>
      <c r="BL99" s="225"/>
      <c r="BM99" s="225"/>
      <c r="BN99" s="225"/>
      <c r="BO99" s="225"/>
      <c r="BP99" s="225"/>
      <c r="BQ99" s="225"/>
      <c r="BR99" s="225"/>
      <c r="BS99" s="225"/>
      <c r="BT99" s="225"/>
      <c r="BU99" s="225"/>
      <c r="BV99" s="225"/>
      <c r="BW99" s="225"/>
      <c r="BX99" s="225"/>
      <c r="BY99" s="225"/>
      <c r="BZ99" s="225"/>
      <c r="CA99" s="225"/>
      <c r="CB99" s="225"/>
      <c r="CC99" s="225"/>
      <c r="CD99" s="225"/>
      <c r="CE99" s="225"/>
      <c r="CF99" s="225"/>
      <c r="CG99" s="225"/>
      <c r="CH99" s="225"/>
      <c r="CI99" s="225"/>
      <c r="CJ99" s="225"/>
      <c r="CK99" s="225"/>
      <c r="CL99" s="225"/>
      <c r="CM99" s="225"/>
      <c r="CN99" s="225"/>
      <c r="CO99" s="225"/>
      <c r="CP99" s="225"/>
      <c r="CQ99" s="225"/>
      <c r="CR99" s="265"/>
    </row>
    <row r="100" spans="1:96" s="234" customFormat="1" ht="18" customHeight="1" x14ac:dyDescent="0.35">
      <c r="A100" s="172">
        <v>85</v>
      </c>
      <c r="B100" s="84" t="s">
        <v>834</v>
      </c>
      <c r="C100" s="84" t="s">
        <v>314</v>
      </c>
      <c r="D100" s="84" t="s">
        <v>846</v>
      </c>
      <c r="E100" s="84"/>
      <c r="F100" s="84" t="s">
        <v>842</v>
      </c>
      <c r="G100" s="174">
        <v>2</v>
      </c>
      <c r="H100" s="214">
        <v>8</v>
      </c>
      <c r="I100" s="173" t="s">
        <v>308</v>
      </c>
      <c r="J100" s="173">
        <v>2024</v>
      </c>
      <c r="K100" s="84" t="s">
        <v>843</v>
      </c>
      <c r="L100" s="84" t="s">
        <v>843</v>
      </c>
      <c r="M100" s="232" t="s">
        <v>847</v>
      </c>
      <c r="N100" s="84" t="s">
        <v>511</v>
      </c>
      <c r="O100" s="260" t="s">
        <v>845</v>
      </c>
      <c r="P100" s="225"/>
      <c r="Q100" s="225"/>
      <c r="R100" s="225"/>
      <c r="S100" s="225"/>
      <c r="T100" s="225"/>
      <c r="U100" s="225"/>
      <c r="V100" s="225"/>
      <c r="W100" s="225"/>
      <c r="X100" s="225"/>
      <c r="Y100" s="225"/>
      <c r="Z100" s="225"/>
      <c r="AA100" s="225"/>
      <c r="AB100" s="225"/>
      <c r="AC100" s="225"/>
      <c r="AD100" s="225"/>
      <c r="AE100" s="225"/>
      <c r="AF100" s="225"/>
      <c r="AG100" s="225"/>
      <c r="AH100" s="225"/>
      <c r="AI100" s="225"/>
      <c r="AJ100" s="225"/>
      <c r="AK100" s="225"/>
      <c r="AL100" s="225"/>
      <c r="AM100" s="225"/>
      <c r="AN100" s="225"/>
      <c r="AO100" s="225"/>
      <c r="AP100" s="225"/>
      <c r="AQ100" s="225"/>
      <c r="AR100" s="225"/>
      <c r="AS100" s="225"/>
      <c r="AT100" s="225"/>
      <c r="AU100" s="225"/>
      <c r="AV100" s="225"/>
      <c r="AW100" s="225"/>
      <c r="AX100" s="225"/>
      <c r="AY100" s="225"/>
      <c r="AZ100" s="225"/>
      <c r="BA100" s="225"/>
      <c r="BB100" s="225"/>
      <c r="BC100" s="225"/>
      <c r="BD100" s="225"/>
      <c r="BE100" s="225"/>
      <c r="BF100" s="225"/>
      <c r="BG100" s="225"/>
      <c r="BH100" s="225"/>
      <c r="BI100" s="225"/>
      <c r="BJ100" s="225"/>
      <c r="BK100" s="225"/>
      <c r="BL100" s="225"/>
      <c r="BM100" s="225"/>
      <c r="BN100" s="225"/>
      <c r="BO100" s="225"/>
      <c r="BP100" s="225"/>
      <c r="BQ100" s="225"/>
      <c r="BR100" s="225"/>
      <c r="BS100" s="225"/>
      <c r="BT100" s="225"/>
      <c r="BU100" s="225"/>
      <c r="BV100" s="225"/>
      <c r="BW100" s="225"/>
      <c r="BX100" s="225"/>
      <c r="BY100" s="225"/>
      <c r="BZ100" s="225"/>
      <c r="CA100" s="225"/>
      <c r="CB100" s="225"/>
      <c r="CC100" s="225"/>
      <c r="CD100" s="225"/>
      <c r="CE100" s="225"/>
      <c r="CF100" s="225"/>
      <c r="CG100" s="225"/>
      <c r="CH100" s="225"/>
      <c r="CI100" s="225"/>
      <c r="CJ100" s="225"/>
      <c r="CK100" s="225"/>
      <c r="CL100" s="225"/>
      <c r="CM100" s="225"/>
      <c r="CN100" s="225"/>
      <c r="CO100" s="225"/>
      <c r="CP100" s="225"/>
      <c r="CQ100" s="225"/>
      <c r="CR100" s="265"/>
    </row>
    <row r="101" spans="1:96" s="234" customFormat="1" ht="15" customHeight="1" x14ac:dyDescent="0.35">
      <c r="A101" s="172">
        <v>86</v>
      </c>
      <c r="B101" s="84" t="s">
        <v>848</v>
      </c>
      <c r="C101" s="84" t="s">
        <v>305</v>
      </c>
      <c r="D101" s="84" t="s">
        <v>849</v>
      </c>
      <c r="E101" s="84" t="s">
        <v>836</v>
      </c>
      <c r="F101" s="84"/>
      <c r="G101" s="84"/>
      <c r="H101" s="173"/>
      <c r="I101" s="173" t="s">
        <v>398</v>
      </c>
      <c r="J101" s="173">
        <v>2022</v>
      </c>
      <c r="K101" s="84" t="s">
        <v>837</v>
      </c>
      <c r="L101" s="84" t="s">
        <v>837</v>
      </c>
      <c r="M101" s="232" t="s">
        <v>850</v>
      </c>
      <c r="N101" s="84" t="s">
        <v>839</v>
      </c>
      <c r="O101" s="260" t="s">
        <v>840</v>
      </c>
      <c r="P101" s="225"/>
      <c r="Q101" s="225"/>
      <c r="R101" s="225"/>
      <c r="S101" s="225"/>
      <c r="T101" s="225"/>
      <c r="U101" s="225"/>
      <c r="V101" s="225"/>
      <c r="W101" s="225"/>
      <c r="X101" s="225"/>
      <c r="Y101" s="225"/>
      <c r="Z101" s="225"/>
      <c r="AA101" s="225"/>
      <c r="AB101" s="225"/>
      <c r="AC101" s="225"/>
      <c r="AD101" s="225"/>
      <c r="AE101" s="225"/>
      <c r="AF101" s="225"/>
      <c r="AG101" s="225"/>
      <c r="AH101" s="225"/>
      <c r="AI101" s="225"/>
      <c r="AJ101" s="225"/>
      <c r="AK101" s="225"/>
      <c r="AL101" s="225"/>
      <c r="AM101" s="225"/>
      <c r="AN101" s="225"/>
      <c r="AO101" s="225"/>
      <c r="AP101" s="225"/>
      <c r="AQ101" s="225"/>
      <c r="AR101" s="225"/>
      <c r="AS101" s="225"/>
      <c r="AT101" s="225"/>
      <c r="AU101" s="225"/>
      <c r="AV101" s="225"/>
      <c r="AW101" s="225"/>
      <c r="AX101" s="225"/>
      <c r="AY101" s="225"/>
      <c r="AZ101" s="225"/>
      <c r="BA101" s="225"/>
      <c r="BB101" s="225"/>
      <c r="BC101" s="225"/>
      <c r="BD101" s="225"/>
      <c r="BE101" s="225"/>
      <c r="BF101" s="225"/>
      <c r="BG101" s="225"/>
      <c r="BH101" s="225"/>
      <c r="BI101" s="225"/>
      <c r="BJ101" s="225"/>
      <c r="BK101" s="225"/>
      <c r="BL101" s="225"/>
      <c r="BM101" s="225"/>
      <c r="BN101" s="225"/>
      <c r="BO101" s="225"/>
      <c r="BP101" s="225"/>
      <c r="BQ101" s="225"/>
      <c r="BR101" s="225"/>
      <c r="BS101" s="225"/>
      <c r="BT101" s="225"/>
      <c r="BU101" s="225"/>
      <c r="BV101" s="225"/>
      <c r="BW101" s="225"/>
      <c r="BX101" s="225"/>
      <c r="BY101" s="225"/>
      <c r="BZ101" s="225"/>
      <c r="CA101" s="225"/>
      <c r="CB101" s="225"/>
      <c r="CC101" s="225"/>
      <c r="CD101" s="225"/>
      <c r="CE101" s="225"/>
      <c r="CF101" s="225"/>
      <c r="CG101" s="225"/>
      <c r="CH101" s="225"/>
      <c r="CI101" s="225"/>
      <c r="CJ101" s="225"/>
      <c r="CK101" s="225"/>
      <c r="CL101" s="225"/>
      <c r="CM101" s="225"/>
      <c r="CN101" s="225"/>
      <c r="CO101" s="225"/>
      <c r="CP101" s="225"/>
      <c r="CQ101" s="225"/>
      <c r="CR101" s="265"/>
    </row>
    <row r="102" spans="1:96" s="234" customFormat="1" ht="15" customHeight="1" x14ac:dyDescent="0.35">
      <c r="A102" s="172">
        <v>87</v>
      </c>
      <c r="B102" s="84" t="s">
        <v>848</v>
      </c>
      <c r="C102" s="84" t="s">
        <v>314</v>
      </c>
      <c r="D102" s="84" t="s">
        <v>851</v>
      </c>
      <c r="E102" s="84"/>
      <c r="F102" s="84" t="s">
        <v>842</v>
      </c>
      <c r="G102" s="174">
        <v>0</v>
      </c>
      <c r="H102" s="214">
        <v>2</v>
      </c>
      <c r="I102" s="173" t="s">
        <v>398</v>
      </c>
      <c r="J102" s="173">
        <v>2023</v>
      </c>
      <c r="K102" s="84" t="s">
        <v>843</v>
      </c>
      <c r="L102" s="84" t="s">
        <v>843</v>
      </c>
      <c r="M102" s="232" t="s">
        <v>852</v>
      </c>
      <c r="N102" s="84" t="s">
        <v>511</v>
      </c>
      <c r="O102" s="260" t="s">
        <v>845</v>
      </c>
      <c r="P102" s="225"/>
      <c r="Q102" s="225"/>
      <c r="R102" s="225"/>
      <c r="S102" s="225"/>
      <c r="T102" s="225"/>
      <c r="U102" s="225"/>
      <c r="V102" s="225"/>
      <c r="W102" s="225"/>
      <c r="X102" s="225"/>
      <c r="Y102" s="225"/>
      <c r="Z102" s="225"/>
      <c r="AA102" s="225"/>
      <c r="AB102" s="225"/>
      <c r="AC102" s="225"/>
      <c r="AD102" s="225"/>
      <c r="AE102" s="225"/>
      <c r="AF102" s="225"/>
      <c r="AG102" s="225"/>
      <c r="AH102" s="225"/>
      <c r="AI102" s="225"/>
      <c r="AJ102" s="225"/>
      <c r="AK102" s="225"/>
      <c r="AL102" s="225"/>
      <c r="AM102" s="225"/>
      <c r="AN102" s="225"/>
      <c r="AO102" s="225"/>
      <c r="AP102" s="225"/>
      <c r="AQ102" s="225"/>
      <c r="AR102" s="225"/>
      <c r="AS102" s="225"/>
      <c r="AT102" s="225"/>
      <c r="AU102" s="225"/>
      <c r="AV102" s="225"/>
      <c r="AW102" s="225"/>
      <c r="AX102" s="225"/>
      <c r="AY102" s="225"/>
      <c r="AZ102" s="225"/>
      <c r="BA102" s="225"/>
      <c r="BB102" s="225"/>
      <c r="BC102" s="225"/>
      <c r="BD102" s="225"/>
      <c r="BE102" s="225"/>
      <c r="BF102" s="225"/>
      <c r="BG102" s="225"/>
      <c r="BH102" s="225"/>
      <c r="BI102" s="225"/>
      <c r="BJ102" s="225"/>
      <c r="BK102" s="225"/>
      <c r="BL102" s="225"/>
      <c r="BM102" s="225"/>
      <c r="BN102" s="225"/>
      <c r="BO102" s="225"/>
      <c r="BP102" s="225"/>
      <c r="BQ102" s="225"/>
      <c r="BR102" s="225"/>
      <c r="BS102" s="225"/>
      <c r="BT102" s="225"/>
      <c r="BU102" s="225"/>
      <c r="BV102" s="225"/>
      <c r="BW102" s="225"/>
      <c r="BX102" s="225"/>
      <c r="BY102" s="225"/>
      <c r="BZ102" s="225"/>
      <c r="CA102" s="225"/>
      <c r="CB102" s="225"/>
      <c r="CC102" s="225"/>
      <c r="CD102" s="225"/>
      <c r="CE102" s="225"/>
      <c r="CF102" s="225"/>
      <c r="CG102" s="225"/>
      <c r="CH102" s="225"/>
      <c r="CI102" s="225"/>
      <c r="CJ102" s="225"/>
      <c r="CK102" s="225"/>
      <c r="CL102" s="225"/>
      <c r="CM102" s="225"/>
      <c r="CN102" s="225"/>
      <c r="CO102" s="225"/>
      <c r="CP102" s="225"/>
      <c r="CQ102" s="225"/>
      <c r="CR102" s="265"/>
    </row>
    <row r="103" spans="1:96" s="234" customFormat="1" ht="15" customHeight="1" x14ac:dyDescent="0.35">
      <c r="A103" s="172">
        <v>88</v>
      </c>
      <c r="B103" s="84" t="s">
        <v>848</v>
      </c>
      <c r="C103" s="84" t="s">
        <v>314</v>
      </c>
      <c r="D103" s="84" t="s">
        <v>853</v>
      </c>
      <c r="E103" s="84"/>
      <c r="F103" s="84" t="s">
        <v>842</v>
      </c>
      <c r="G103" s="174">
        <v>2</v>
      </c>
      <c r="H103" s="214">
        <v>8</v>
      </c>
      <c r="I103" s="173" t="s">
        <v>398</v>
      </c>
      <c r="J103" s="173">
        <v>2024</v>
      </c>
      <c r="K103" s="84" t="s">
        <v>843</v>
      </c>
      <c r="L103" s="84" t="s">
        <v>843</v>
      </c>
      <c r="M103" s="232" t="s">
        <v>854</v>
      </c>
      <c r="N103" s="84" t="s">
        <v>511</v>
      </c>
      <c r="O103" s="260" t="s">
        <v>845</v>
      </c>
      <c r="P103" s="225"/>
      <c r="Q103" s="225"/>
      <c r="R103" s="225"/>
      <c r="S103" s="225"/>
      <c r="T103" s="225"/>
      <c r="U103" s="225"/>
      <c r="V103" s="225"/>
      <c r="W103" s="225"/>
      <c r="X103" s="225"/>
      <c r="Y103" s="225"/>
      <c r="Z103" s="225"/>
      <c r="AA103" s="225"/>
      <c r="AB103" s="225"/>
      <c r="AC103" s="225"/>
      <c r="AD103" s="225"/>
      <c r="AE103" s="225"/>
      <c r="AF103" s="225"/>
      <c r="AG103" s="225"/>
      <c r="AH103" s="225"/>
      <c r="AI103" s="225"/>
      <c r="AJ103" s="225"/>
      <c r="AK103" s="225"/>
      <c r="AL103" s="225"/>
      <c r="AM103" s="225"/>
      <c r="AN103" s="225"/>
      <c r="AO103" s="225"/>
      <c r="AP103" s="225"/>
      <c r="AQ103" s="225"/>
      <c r="AR103" s="225"/>
      <c r="AS103" s="225"/>
      <c r="AT103" s="225"/>
      <c r="AU103" s="225"/>
      <c r="AV103" s="225"/>
      <c r="AW103" s="225"/>
      <c r="AX103" s="225"/>
      <c r="AY103" s="225"/>
      <c r="AZ103" s="225"/>
      <c r="BA103" s="225"/>
      <c r="BB103" s="225"/>
      <c r="BC103" s="225"/>
      <c r="BD103" s="225"/>
      <c r="BE103" s="225"/>
      <c r="BF103" s="225"/>
      <c r="BG103" s="225"/>
      <c r="BH103" s="225"/>
      <c r="BI103" s="225"/>
      <c r="BJ103" s="225"/>
      <c r="BK103" s="225"/>
      <c r="BL103" s="225"/>
      <c r="BM103" s="225"/>
      <c r="BN103" s="225"/>
      <c r="BO103" s="225"/>
      <c r="BP103" s="225"/>
      <c r="BQ103" s="225"/>
      <c r="BR103" s="225"/>
      <c r="BS103" s="225"/>
      <c r="BT103" s="225"/>
      <c r="BU103" s="225"/>
      <c r="BV103" s="225"/>
      <c r="BW103" s="225"/>
      <c r="BX103" s="225"/>
      <c r="BY103" s="225"/>
      <c r="BZ103" s="225"/>
      <c r="CA103" s="225"/>
      <c r="CB103" s="225"/>
      <c r="CC103" s="225"/>
      <c r="CD103" s="225"/>
      <c r="CE103" s="225"/>
      <c r="CF103" s="225"/>
      <c r="CG103" s="225"/>
      <c r="CH103" s="225"/>
      <c r="CI103" s="225"/>
      <c r="CJ103" s="225"/>
      <c r="CK103" s="225"/>
      <c r="CL103" s="225"/>
      <c r="CM103" s="225"/>
      <c r="CN103" s="225"/>
      <c r="CO103" s="225"/>
      <c r="CP103" s="225"/>
      <c r="CQ103" s="225"/>
      <c r="CR103" s="265"/>
    </row>
    <row r="104" spans="1:96" s="234" customFormat="1" ht="15" customHeight="1" x14ac:dyDescent="0.35">
      <c r="A104" s="172">
        <v>89</v>
      </c>
      <c r="B104" s="84" t="s">
        <v>855</v>
      </c>
      <c r="C104" s="84" t="s">
        <v>305</v>
      </c>
      <c r="D104" s="84" t="s">
        <v>856</v>
      </c>
      <c r="E104" s="84" t="s">
        <v>836</v>
      </c>
      <c r="F104" s="84"/>
      <c r="G104" s="84"/>
      <c r="H104" s="173"/>
      <c r="I104" s="173" t="s">
        <v>398</v>
      </c>
      <c r="J104" s="173">
        <v>2022</v>
      </c>
      <c r="K104" s="84" t="s">
        <v>843</v>
      </c>
      <c r="L104" s="84" t="s">
        <v>843</v>
      </c>
      <c r="M104" s="232" t="s">
        <v>857</v>
      </c>
      <c r="N104" s="84" t="s">
        <v>839</v>
      </c>
      <c r="O104" s="260" t="s">
        <v>840</v>
      </c>
      <c r="P104" s="225"/>
      <c r="Q104" s="225"/>
      <c r="R104" s="225"/>
      <c r="S104" s="225"/>
      <c r="T104" s="225"/>
      <c r="U104" s="225"/>
      <c r="V104" s="225"/>
      <c r="W104" s="225"/>
      <c r="X104" s="225"/>
      <c r="Y104" s="225"/>
      <c r="Z104" s="225"/>
      <c r="AA104" s="225"/>
      <c r="AB104" s="225"/>
      <c r="AC104" s="225"/>
      <c r="AD104" s="225"/>
      <c r="AE104" s="225"/>
      <c r="AF104" s="225"/>
      <c r="AG104" s="225"/>
      <c r="AH104" s="225"/>
      <c r="AI104" s="225"/>
      <c r="AJ104" s="225"/>
      <c r="AK104" s="225"/>
      <c r="AL104" s="225"/>
      <c r="AM104" s="225"/>
      <c r="AN104" s="225"/>
      <c r="AO104" s="225"/>
      <c r="AP104" s="225"/>
      <c r="AQ104" s="225"/>
      <c r="AR104" s="225"/>
      <c r="AS104" s="225"/>
      <c r="AT104" s="225"/>
      <c r="AU104" s="225"/>
      <c r="AV104" s="225"/>
      <c r="AW104" s="225"/>
      <c r="AX104" s="225"/>
      <c r="AY104" s="225"/>
      <c r="AZ104" s="225"/>
      <c r="BA104" s="225"/>
      <c r="BB104" s="225"/>
      <c r="BC104" s="225"/>
      <c r="BD104" s="225"/>
      <c r="BE104" s="225"/>
      <c r="BF104" s="225"/>
      <c r="BG104" s="225"/>
      <c r="BH104" s="225"/>
      <c r="BI104" s="225"/>
      <c r="BJ104" s="225"/>
      <c r="BK104" s="225"/>
      <c r="BL104" s="225"/>
      <c r="BM104" s="225"/>
      <c r="BN104" s="225"/>
      <c r="BO104" s="225"/>
      <c r="BP104" s="225"/>
      <c r="BQ104" s="225"/>
      <c r="BR104" s="225"/>
      <c r="BS104" s="225"/>
      <c r="BT104" s="225"/>
      <c r="BU104" s="225"/>
      <c r="BV104" s="225"/>
      <c r="BW104" s="225"/>
      <c r="BX104" s="225"/>
      <c r="BY104" s="225"/>
      <c r="BZ104" s="225"/>
      <c r="CA104" s="225"/>
      <c r="CB104" s="225"/>
      <c r="CC104" s="225"/>
      <c r="CD104" s="225"/>
      <c r="CE104" s="225"/>
      <c r="CF104" s="225"/>
      <c r="CG104" s="225"/>
      <c r="CH104" s="225"/>
      <c r="CI104" s="225"/>
      <c r="CJ104" s="225"/>
      <c r="CK104" s="225"/>
      <c r="CL104" s="225"/>
      <c r="CM104" s="225"/>
      <c r="CN104" s="225"/>
      <c r="CO104" s="225"/>
      <c r="CP104" s="225"/>
      <c r="CQ104" s="225"/>
      <c r="CR104" s="265"/>
    </row>
    <row r="105" spans="1:96" s="234" customFormat="1" ht="15" customHeight="1" x14ac:dyDescent="0.35">
      <c r="A105" s="172">
        <v>90</v>
      </c>
      <c r="B105" s="84" t="s">
        <v>855</v>
      </c>
      <c r="C105" s="84" t="s">
        <v>314</v>
      </c>
      <c r="D105" s="84" t="s">
        <v>858</v>
      </c>
      <c r="E105" s="84"/>
      <c r="F105" s="84" t="s">
        <v>842</v>
      </c>
      <c r="G105" s="174">
        <v>0</v>
      </c>
      <c r="H105" s="214">
        <v>26</v>
      </c>
      <c r="I105" s="173" t="s">
        <v>308</v>
      </c>
      <c r="J105" s="173">
        <v>2022</v>
      </c>
      <c r="K105" s="84" t="s">
        <v>843</v>
      </c>
      <c r="L105" s="84" t="s">
        <v>843</v>
      </c>
      <c r="M105" s="232" t="s">
        <v>859</v>
      </c>
      <c r="N105" s="84" t="s">
        <v>511</v>
      </c>
      <c r="O105" s="260" t="s">
        <v>845</v>
      </c>
      <c r="P105" s="225"/>
      <c r="Q105" s="225"/>
      <c r="R105" s="225"/>
      <c r="S105" s="225"/>
      <c r="T105" s="225"/>
      <c r="U105" s="225"/>
      <c r="V105" s="225"/>
      <c r="W105" s="225"/>
      <c r="X105" s="225"/>
      <c r="Y105" s="225"/>
      <c r="Z105" s="225"/>
      <c r="AA105" s="225"/>
      <c r="AB105" s="225"/>
      <c r="AC105" s="225"/>
      <c r="AD105" s="225"/>
      <c r="AE105" s="225"/>
      <c r="AF105" s="225"/>
      <c r="AG105" s="225"/>
      <c r="AH105" s="225"/>
      <c r="AI105" s="225"/>
      <c r="AJ105" s="225"/>
      <c r="AK105" s="225"/>
      <c r="AL105" s="225"/>
      <c r="AM105" s="225"/>
      <c r="AN105" s="225"/>
      <c r="AO105" s="225"/>
      <c r="AP105" s="225"/>
      <c r="AQ105" s="225"/>
      <c r="AR105" s="225"/>
      <c r="AS105" s="225"/>
      <c r="AT105" s="225"/>
      <c r="AU105" s="225"/>
      <c r="AV105" s="225"/>
      <c r="AW105" s="225"/>
      <c r="AX105" s="225"/>
      <c r="AY105" s="225"/>
      <c r="AZ105" s="225"/>
      <c r="BA105" s="225"/>
      <c r="BB105" s="225"/>
      <c r="BC105" s="225"/>
      <c r="BD105" s="225"/>
      <c r="BE105" s="225"/>
      <c r="BF105" s="225"/>
      <c r="BG105" s="225"/>
      <c r="BH105" s="225"/>
      <c r="BI105" s="225"/>
      <c r="BJ105" s="225"/>
      <c r="BK105" s="225"/>
      <c r="BL105" s="225"/>
      <c r="BM105" s="225"/>
      <c r="BN105" s="225"/>
      <c r="BO105" s="225"/>
      <c r="BP105" s="225"/>
      <c r="BQ105" s="225"/>
      <c r="BR105" s="225"/>
      <c r="BS105" s="225"/>
      <c r="BT105" s="225"/>
      <c r="BU105" s="225"/>
      <c r="BV105" s="225"/>
      <c r="BW105" s="225"/>
      <c r="BX105" s="225"/>
      <c r="BY105" s="225"/>
      <c r="BZ105" s="225"/>
      <c r="CA105" s="225"/>
      <c r="CB105" s="225"/>
      <c r="CC105" s="225"/>
      <c r="CD105" s="225"/>
      <c r="CE105" s="225"/>
      <c r="CF105" s="225"/>
      <c r="CG105" s="225"/>
      <c r="CH105" s="225"/>
      <c r="CI105" s="225"/>
      <c r="CJ105" s="225"/>
      <c r="CK105" s="225"/>
      <c r="CL105" s="225"/>
      <c r="CM105" s="225"/>
      <c r="CN105" s="225"/>
      <c r="CO105" s="225"/>
      <c r="CP105" s="225"/>
      <c r="CQ105" s="225"/>
      <c r="CR105" s="265"/>
    </row>
    <row r="106" spans="1:96" s="234" customFormat="1" ht="14.25" customHeight="1" x14ac:dyDescent="0.35">
      <c r="A106" s="242">
        <v>91</v>
      </c>
      <c r="B106" s="247" t="s">
        <v>855</v>
      </c>
      <c r="C106" s="247" t="s">
        <v>314</v>
      </c>
      <c r="D106" s="247" t="s">
        <v>860</v>
      </c>
      <c r="E106" s="247" t="s">
        <v>170</v>
      </c>
      <c r="F106" s="247" t="s">
        <v>842</v>
      </c>
      <c r="G106" s="247">
        <v>26</v>
      </c>
      <c r="H106" s="236">
        <v>37</v>
      </c>
      <c r="I106" s="236" t="s">
        <v>308</v>
      </c>
      <c r="J106" s="236">
        <v>2023</v>
      </c>
      <c r="K106" s="247" t="s">
        <v>837</v>
      </c>
      <c r="L106" s="247" t="s">
        <v>837</v>
      </c>
      <c r="M106" s="232" t="s">
        <v>861</v>
      </c>
      <c r="N106" s="247" t="s">
        <v>511</v>
      </c>
      <c r="O106" s="260" t="s">
        <v>862</v>
      </c>
      <c r="P106" s="225"/>
      <c r="Q106" s="225"/>
      <c r="R106" s="225"/>
      <c r="S106" s="225"/>
      <c r="T106" s="225"/>
      <c r="U106" s="225"/>
      <c r="V106" s="225"/>
      <c r="W106" s="225"/>
      <c r="X106" s="225"/>
      <c r="Y106" s="225"/>
      <c r="Z106" s="225"/>
      <c r="AA106" s="225"/>
      <c r="AB106" s="225"/>
      <c r="AC106" s="225"/>
      <c r="AD106" s="225"/>
      <c r="AE106" s="225"/>
      <c r="AF106" s="225"/>
      <c r="AG106" s="225"/>
      <c r="AH106" s="225"/>
      <c r="AI106" s="225"/>
      <c r="AJ106" s="225"/>
      <c r="AK106" s="225"/>
      <c r="AL106" s="225"/>
      <c r="AM106" s="225"/>
      <c r="AN106" s="225"/>
      <c r="AO106" s="225"/>
      <c r="AP106" s="225"/>
      <c r="AQ106" s="225"/>
      <c r="AR106" s="225"/>
      <c r="AS106" s="225"/>
      <c r="AT106" s="225"/>
      <c r="AU106" s="225"/>
      <c r="AV106" s="225"/>
      <c r="AW106" s="225"/>
      <c r="AX106" s="225"/>
      <c r="AY106" s="225"/>
      <c r="AZ106" s="225"/>
      <c r="BA106" s="225"/>
      <c r="BB106" s="225"/>
      <c r="BC106" s="225"/>
      <c r="BD106" s="225"/>
      <c r="BE106" s="225"/>
      <c r="BF106" s="225"/>
      <c r="BG106" s="225"/>
      <c r="BH106" s="225"/>
      <c r="BI106" s="225"/>
      <c r="BJ106" s="225"/>
      <c r="BK106" s="225"/>
      <c r="BL106" s="225"/>
      <c r="BM106" s="225"/>
      <c r="BN106" s="225"/>
      <c r="BO106" s="225"/>
      <c r="BP106" s="225"/>
      <c r="BQ106" s="225"/>
      <c r="BR106" s="225"/>
      <c r="BS106" s="225"/>
      <c r="BT106" s="225"/>
      <c r="BU106" s="225"/>
      <c r="BV106" s="225"/>
      <c r="BW106" s="225"/>
      <c r="BX106" s="225"/>
      <c r="BY106" s="225"/>
      <c r="BZ106" s="225"/>
      <c r="CA106" s="225"/>
      <c r="CB106" s="225"/>
      <c r="CC106" s="225"/>
      <c r="CD106" s="225"/>
      <c r="CE106" s="225"/>
      <c r="CF106" s="225"/>
      <c r="CG106" s="225"/>
      <c r="CH106" s="225"/>
      <c r="CI106" s="225"/>
      <c r="CJ106" s="225"/>
      <c r="CK106" s="225"/>
      <c r="CL106" s="225"/>
      <c r="CM106" s="225"/>
      <c r="CN106" s="225"/>
      <c r="CO106" s="225"/>
      <c r="CP106" s="225"/>
      <c r="CQ106" s="225"/>
      <c r="CR106" s="265"/>
    </row>
    <row r="107" spans="1:96" s="313" customFormat="1" ht="14.25" customHeight="1" x14ac:dyDescent="0.35">
      <c r="A107" s="238">
        <v>261</v>
      </c>
      <c r="B107" s="234" t="s">
        <v>855</v>
      </c>
      <c r="C107" s="234" t="s">
        <v>314</v>
      </c>
      <c r="D107" s="234" t="s">
        <v>863</v>
      </c>
      <c r="E107" s="234" t="s">
        <v>170</v>
      </c>
      <c r="F107" s="234" t="s">
        <v>842</v>
      </c>
      <c r="G107" s="234">
        <v>37</v>
      </c>
      <c r="H107" s="237">
        <v>56</v>
      </c>
      <c r="I107" s="237" t="s">
        <v>308</v>
      </c>
      <c r="J107" s="237">
        <v>2024</v>
      </c>
      <c r="K107" s="234" t="s">
        <v>837</v>
      </c>
      <c r="L107" s="234" t="s">
        <v>837</v>
      </c>
      <c r="M107" s="234" t="s">
        <v>864</v>
      </c>
      <c r="N107" s="234" t="s">
        <v>511</v>
      </c>
      <c r="O107" s="260" t="s">
        <v>862</v>
      </c>
      <c r="P107" s="225"/>
      <c r="Q107" s="225"/>
      <c r="R107" s="225"/>
      <c r="S107" s="225"/>
      <c r="T107" s="225"/>
      <c r="U107" s="225"/>
      <c r="V107" s="225"/>
      <c r="W107" s="225"/>
      <c r="X107" s="225"/>
      <c r="Y107" s="225"/>
      <c r="Z107" s="225"/>
      <c r="AA107" s="225"/>
      <c r="AB107" s="225"/>
      <c r="AC107" s="225"/>
      <c r="AD107" s="225"/>
      <c r="AE107" s="225"/>
      <c r="AF107" s="225"/>
      <c r="AG107" s="225"/>
      <c r="AH107" s="225"/>
      <c r="AI107" s="225"/>
      <c r="AJ107" s="225"/>
      <c r="AK107" s="225"/>
      <c r="AL107" s="225"/>
      <c r="AM107" s="225"/>
      <c r="AN107" s="225"/>
      <c r="AO107" s="225"/>
      <c r="AP107" s="225"/>
      <c r="AQ107" s="225"/>
      <c r="AR107" s="225"/>
      <c r="AS107" s="225"/>
      <c r="AT107" s="225"/>
      <c r="AU107" s="225"/>
      <c r="AV107" s="225"/>
      <c r="AW107" s="225"/>
      <c r="AX107" s="225"/>
      <c r="AY107" s="225"/>
      <c r="AZ107" s="225"/>
      <c r="BA107" s="225"/>
      <c r="BB107" s="225"/>
      <c r="BC107" s="225"/>
      <c r="BD107" s="225"/>
      <c r="BE107" s="225"/>
      <c r="BF107" s="225"/>
      <c r="BG107" s="225"/>
      <c r="BH107" s="225"/>
      <c r="BI107" s="225"/>
      <c r="BJ107" s="225"/>
      <c r="BK107" s="225"/>
      <c r="BL107" s="225"/>
      <c r="BM107" s="225"/>
      <c r="BN107" s="225"/>
      <c r="BO107" s="225"/>
      <c r="BP107" s="225"/>
      <c r="BQ107" s="225"/>
      <c r="BR107" s="225"/>
      <c r="BS107" s="225"/>
      <c r="BT107" s="225"/>
      <c r="BU107" s="225"/>
      <c r="BV107" s="225"/>
      <c r="BW107" s="225"/>
      <c r="BX107" s="225"/>
      <c r="BY107" s="225"/>
      <c r="BZ107" s="225"/>
      <c r="CA107" s="225"/>
      <c r="CB107" s="225"/>
      <c r="CC107" s="314"/>
      <c r="CD107" s="314"/>
      <c r="CE107" s="314"/>
      <c r="CF107" s="314"/>
      <c r="CG107" s="314"/>
      <c r="CH107" s="314"/>
      <c r="CI107" s="314"/>
      <c r="CJ107" s="314"/>
      <c r="CK107" s="314"/>
      <c r="CL107" s="314"/>
      <c r="CM107" s="314"/>
      <c r="CN107" s="314"/>
      <c r="CO107" s="314"/>
      <c r="CP107" s="314"/>
      <c r="CQ107" s="314"/>
      <c r="CR107" s="315"/>
    </row>
    <row r="108" spans="1:96" s="234" customFormat="1" ht="15" customHeight="1" x14ac:dyDescent="0.35">
      <c r="A108" s="172">
        <v>92</v>
      </c>
      <c r="B108" s="84" t="s">
        <v>865</v>
      </c>
      <c r="C108" s="84" t="s">
        <v>314</v>
      </c>
      <c r="D108" s="84" t="s">
        <v>866</v>
      </c>
      <c r="E108" s="84"/>
      <c r="F108" s="84" t="s">
        <v>867</v>
      </c>
      <c r="G108" s="174">
        <v>0</v>
      </c>
      <c r="H108" s="214">
        <v>45</v>
      </c>
      <c r="I108" s="173" t="s">
        <v>398</v>
      </c>
      <c r="J108" s="173">
        <v>2022</v>
      </c>
      <c r="K108" s="84" t="s">
        <v>843</v>
      </c>
      <c r="L108" s="84" t="s">
        <v>843</v>
      </c>
      <c r="M108" s="172" t="s">
        <v>868</v>
      </c>
      <c r="N108" s="84" t="s">
        <v>511</v>
      </c>
      <c r="O108" s="260" t="s">
        <v>845</v>
      </c>
      <c r="P108" s="225"/>
      <c r="Q108" s="225"/>
      <c r="R108" s="225"/>
      <c r="S108" s="225"/>
      <c r="T108" s="225"/>
      <c r="U108" s="225"/>
      <c r="V108" s="225"/>
      <c r="W108" s="225"/>
      <c r="X108" s="225"/>
      <c r="Y108" s="225"/>
      <c r="Z108" s="225"/>
      <c r="AA108" s="225"/>
      <c r="AB108" s="225"/>
      <c r="AC108" s="225"/>
      <c r="AD108" s="225"/>
      <c r="AE108" s="225"/>
      <c r="AF108" s="225"/>
      <c r="AG108" s="225"/>
      <c r="AH108" s="225"/>
      <c r="AI108" s="225"/>
      <c r="AJ108" s="225"/>
      <c r="AK108" s="225"/>
      <c r="AL108" s="225"/>
      <c r="AM108" s="225"/>
      <c r="AN108" s="225"/>
      <c r="AO108" s="225"/>
      <c r="AP108" s="225"/>
      <c r="AQ108" s="225"/>
      <c r="AR108" s="225"/>
      <c r="AS108" s="225"/>
      <c r="AT108" s="225"/>
      <c r="AU108" s="225"/>
      <c r="AV108" s="225"/>
      <c r="AW108" s="225"/>
      <c r="AX108" s="225"/>
      <c r="AY108" s="225"/>
      <c r="AZ108" s="225"/>
      <c r="BA108" s="225"/>
      <c r="BB108" s="225"/>
      <c r="BC108" s="225"/>
      <c r="BD108" s="225"/>
      <c r="BE108" s="225"/>
      <c r="BF108" s="225"/>
      <c r="BG108" s="225"/>
      <c r="BH108" s="225"/>
      <c r="BI108" s="225"/>
      <c r="BJ108" s="225"/>
      <c r="BK108" s="225"/>
      <c r="BL108" s="225"/>
      <c r="BM108" s="225"/>
      <c r="BN108" s="225"/>
      <c r="BO108" s="225"/>
      <c r="BP108" s="225"/>
      <c r="BQ108" s="225"/>
      <c r="BR108" s="225"/>
      <c r="BS108" s="225"/>
      <c r="BT108" s="225"/>
      <c r="BU108" s="225"/>
      <c r="BV108" s="225"/>
      <c r="BW108" s="225"/>
      <c r="BX108" s="225"/>
      <c r="BY108" s="225"/>
      <c r="BZ108" s="225"/>
      <c r="CA108" s="225"/>
      <c r="CB108" s="225"/>
      <c r="CC108" s="225"/>
      <c r="CD108" s="225"/>
      <c r="CE108" s="225"/>
      <c r="CF108" s="225"/>
      <c r="CG108" s="225"/>
      <c r="CH108" s="225"/>
      <c r="CI108" s="225"/>
      <c r="CJ108" s="225"/>
      <c r="CK108" s="225"/>
      <c r="CL108" s="225"/>
      <c r="CM108" s="225"/>
      <c r="CN108" s="225"/>
      <c r="CO108" s="225"/>
      <c r="CP108" s="225"/>
      <c r="CQ108" s="225"/>
      <c r="CR108" s="265"/>
    </row>
    <row r="109" spans="1:96" s="234" customFormat="1" ht="15" customHeight="1" x14ac:dyDescent="0.35">
      <c r="A109" s="172">
        <v>93</v>
      </c>
      <c r="B109" s="84" t="s">
        <v>865</v>
      </c>
      <c r="C109" s="84" t="s">
        <v>314</v>
      </c>
      <c r="D109" s="84" t="s">
        <v>869</v>
      </c>
      <c r="E109" s="84"/>
      <c r="F109" s="84" t="s">
        <v>870</v>
      </c>
      <c r="G109" s="174">
        <v>0</v>
      </c>
      <c r="H109" s="214">
        <v>25</v>
      </c>
      <c r="I109" s="173" t="s">
        <v>398</v>
      </c>
      <c r="J109" s="173">
        <v>2022</v>
      </c>
      <c r="K109" s="84" t="s">
        <v>871</v>
      </c>
      <c r="L109" s="84" t="s">
        <v>871</v>
      </c>
      <c r="M109" s="232" t="s">
        <v>872</v>
      </c>
      <c r="N109" s="84" t="s">
        <v>511</v>
      </c>
      <c r="O109" s="260" t="s">
        <v>845</v>
      </c>
      <c r="P109" s="225"/>
      <c r="Q109" s="225"/>
      <c r="R109" s="225"/>
      <c r="S109" s="225"/>
      <c r="T109" s="225"/>
      <c r="U109" s="225"/>
      <c r="V109" s="225"/>
      <c r="W109" s="225"/>
      <c r="X109" s="225"/>
      <c r="Y109" s="225"/>
      <c r="Z109" s="225"/>
      <c r="AA109" s="225"/>
      <c r="AB109" s="225"/>
      <c r="AC109" s="225"/>
      <c r="AD109" s="225"/>
      <c r="AE109" s="225"/>
      <c r="AF109" s="225"/>
      <c r="AG109" s="225"/>
      <c r="AH109" s="225"/>
      <c r="AI109" s="225"/>
      <c r="AJ109" s="225"/>
      <c r="AK109" s="225"/>
      <c r="AL109" s="225"/>
      <c r="AM109" s="225"/>
      <c r="AN109" s="225"/>
      <c r="AO109" s="225"/>
      <c r="AP109" s="225"/>
      <c r="AQ109" s="225"/>
      <c r="AR109" s="225"/>
      <c r="AS109" s="225"/>
      <c r="AT109" s="225"/>
      <c r="AU109" s="225"/>
      <c r="AV109" s="225"/>
      <c r="AW109" s="225"/>
      <c r="AX109" s="225"/>
      <c r="AY109" s="225"/>
      <c r="AZ109" s="225"/>
      <c r="BA109" s="225"/>
      <c r="BB109" s="225"/>
      <c r="BC109" s="225"/>
      <c r="BD109" s="225"/>
      <c r="BE109" s="225"/>
      <c r="BF109" s="225"/>
      <c r="BG109" s="225"/>
      <c r="BH109" s="225"/>
      <c r="BI109" s="225"/>
      <c r="BJ109" s="225"/>
      <c r="BK109" s="225"/>
      <c r="BL109" s="225"/>
      <c r="BM109" s="225"/>
      <c r="BN109" s="225"/>
      <c r="BO109" s="225"/>
      <c r="BP109" s="225"/>
      <c r="BQ109" s="225"/>
      <c r="BR109" s="225"/>
      <c r="BS109" s="225"/>
      <c r="BT109" s="225"/>
      <c r="BU109" s="225"/>
      <c r="BV109" s="225"/>
      <c r="BW109" s="225"/>
      <c r="BX109" s="225"/>
      <c r="BY109" s="225"/>
      <c r="BZ109" s="225"/>
      <c r="CA109" s="225"/>
      <c r="CB109" s="225"/>
      <c r="CC109" s="225"/>
      <c r="CD109" s="225"/>
      <c r="CE109" s="225"/>
      <c r="CF109" s="225"/>
      <c r="CG109" s="225"/>
      <c r="CH109" s="225"/>
      <c r="CI109" s="225"/>
      <c r="CJ109" s="225"/>
      <c r="CK109" s="225"/>
      <c r="CL109" s="225"/>
      <c r="CM109" s="225"/>
      <c r="CN109" s="225"/>
      <c r="CO109" s="225"/>
      <c r="CP109" s="225"/>
      <c r="CQ109" s="225"/>
      <c r="CR109" s="265"/>
    </row>
    <row r="110" spans="1:96" s="234" customFormat="1" ht="15" customHeight="1" x14ac:dyDescent="0.35">
      <c r="A110" s="172">
        <v>94</v>
      </c>
      <c r="B110" s="84" t="s">
        <v>865</v>
      </c>
      <c r="C110" s="84" t="s">
        <v>314</v>
      </c>
      <c r="D110" s="84" t="s">
        <v>873</v>
      </c>
      <c r="E110" s="84"/>
      <c r="F110" s="84" t="s">
        <v>874</v>
      </c>
      <c r="G110" s="174">
        <v>0</v>
      </c>
      <c r="H110" s="214">
        <v>3</v>
      </c>
      <c r="I110" s="173" t="s">
        <v>398</v>
      </c>
      <c r="J110" s="173">
        <v>2022</v>
      </c>
      <c r="K110" s="84" t="s">
        <v>843</v>
      </c>
      <c r="L110" s="84" t="s">
        <v>843</v>
      </c>
      <c r="M110" s="232" t="s">
        <v>875</v>
      </c>
      <c r="N110" s="84" t="s">
        <v>511</v>
      </c>
      <c r="O110" s="260" t="s">
        <v>845</v>
      </c>
      <c r="P110" s="225"/>
      <c r="Q110" s="225"/>
      <c r="R110" s="225"/>
      <c r="S110" s="225"/>
      <c r="T110" s="225"/>
      <c r="U110" s="225"/>
      <c r="V110" s="225"/>
      <c r="W110" s="225"/>
      <c r="X110" s="225"/>
      <c r="Y110" s="225"/>
      <c r="Z110" s="225"/>
      <c r="AA110" s="225"/>
      <c r="AB110" s="225"/>
      <c r="AC110" s="225"/>
      <c r="AD110" s="225"/>
      <c r="AE110" s="225"/>
      <c r="AF110" s="225"/>
      <c r="AG110" s="225"/>
      <c r="AH110" s="225"/>
      <c r="AI110" s="225"/>
      <c r="AJ110" s="225"/>
      <c r="AK110" s="225"/>
      <c r="AL110" s="225"/>
      <c r="AM110" s="225"/>
      <c r="AN110" s="225"/>
      <c r="AO110" s="225"/>
      <c r="AP110" s="225"/>
      <c r="AQ110" s="225"/>
      <c r="AR110" s="225"/>
      <c r="AS110" s="225"/>
      <c r="AT110" s="225"/>
      <c r="AU110" s="225"/>
      <c r="AV110" s="225"/>
      <c r="AW110" s="225"/>
      <c r="AX110" s="225"/>
      <c r="AY110" s="225"/>
      <c r="AZ110" s="225"/>
      <c r="BA110" s="225"/>
      <c r="BB110" s="225"/>
      <c r="BC110" s="225"/>
      <c r="BD110" s="225"/>
      <c r="BE110" s="225"/>
      <c r="BF110" s="225"/>
      <c r="BG110" s="225"/>
      <c r="BH110" s="225"/>
      <c r="BI110" s="225"/>
      <c r="BJ110" s="225"/>
      <c r="BK110" s="225"/>
      <c r="BL110" s="225"/>
      <c r="BM110" s="225"/>
      <c r="BN110" s="225"/>
      <c r="BO110" s="225"/>
      <c r="BP110" s="225"/>
      <c r="BQ110" s="225"/>
      <c r="BR110" s="225"/>
      <c r="BS110" s="225"/>
      <c r="BT110" s="225"/>
      <c r="BU110" s="225"/>
      <c r="BV110" s="225"/>
      <c r="BW110" s="225"/>
      <c r="BX110" s="225"/>
      <c r="BY110" s="225"/>
      <c r="BZ110" s="225"/>
      <c r="CA110" s="225"/>
      <c r="CB110" s="225"/>
      <c r="CC110" s="225"/>
      <c r="CD110" s="225"/>
      <c r="CE110" s="225"/>
      <c r="CF110" s="225"/>
      <c r="CG110" s="225"/>
      <c r="CH110" s="225"/>
      <c r="CI110" s="225"/>
      <c r="CJ110" s="225"/>
      <c r="CK110" s="225"/>
      <c r="CL110" s="225"/>
      <c r="CM110" s="225"/>
      <c r="CN110" s="225"/>
      <c r="CO110" s="225"/>
      <c r="CP110" s="225"/>
      <c r="CQ110" s="225"/>
      <c r="CR110" s="265"/>
    </row>
    <row r="111" spans="1:96" s="234" customFormat="1" ht="15" customHeight="1" x14ac:dyDescent="0.35">
      <c r="A111" s="172">
        <v>95</v>
      </c>
      <c r="B111" s="84" t="s">
        <v>865</v>
      </c>
      <c r="C111" s="84" t="s">
        <v>314</v>
      </c>
      <c r="D111" s="84" t="s">
        <v>873</v>
      </c>
      <c r="E111" s="84"/>
      <c r="F111" s="84" t="s">
        <v>874</v>
      </c>
      <c r="G111" s="174">
        <v>3</v>
      </c>
      <c r="H111" s="214">
        <v>6</v>
      </c>
      <c r="I111" s="173" t="s">
        <v>308</v>
      </c>
      <c r="J111" s="173">
        <v>2022</v>
      </c>
      <c r="K111" s="84" t="s">
        <v>843</v>
      </c>
      <c r="L111" s="84" t="s">
        <v>843</v>
      </c>
      <c r="M111" s="232" t="s">
        <v>875</v>
      </c>
      <c r="N111" s="84" t="s">
        <v>511</v>
      </c>
      <c r="O111" s="260" t="s">
        <v>845</v>
      </c>
      <c r="P111" s="225"/>
      <c r="Q111" s="225"/>
      <c r="R111" s="225"/>
      <c r="S111" s="225"/>
      <c r="T111" s="225"/>
      <c r="U111" s="225"/>
      <c r="V111" s="225"/>
      <c r="W111" s="225"/>
      <c r="X111" s="225"/>
      <c r="Y111" s="225"/>
      <c r="Z111" s="225"/>
      <c r="AA111" s="225"/>
      <c r="AB111" s="225"/>
      <c r="AC111" s="225"/>
      <c r="AD111" s="225"/>
      <c r="AE111" s="225"/>
      <c r="AF111" s="225"/>
      <c r="AG111" s="225"/>
      <c r="AH111" s="225"/>
      <c r="AI111" s="225"/>
      <c r="AJ111" s="225"/>
      <c r="AK111" s="225"/>
      <c r="AL111" s="225"/>
      <c r="AM111" s="225"/>
      <c r="AN111" s="225"/>
      <c r="AO111" s="225"/>
      <c r="AP111" s="225"/>
      <c r="AQ111" s="225"/>
      <c r="AR111" s="225"/>
      <c r="AS111" s="225"/>
      <c r="AT111" s="225"/>
      <c r="AU111" s="225"/>
      <c r="AV111" s="225"/>
      <c r="AW111" s="225"/>
      <c r="AX111" s="225"/>
      <c r="AY111" s="225"/>
      <c r="AZ111" s="225"/>
      <c r="BA111" s="225"/>
      <c r="BB111" s="225"/>
      <c r="BC111" s="225"/>
      <c r="BD111" s="225"/>
      <c r="BE111" s="225"/>
      <c r="BF111" s="225"/>
      <c r="BG111" s="225"/>
      <c r="BH111" s="225"/>
      <c r="BI111" s="225"/>
      <c r="BJ111" s="225"/>
      <c r="BK111" s="225"/>
      <c r="BL111" s="225"/>
      <c r="BM111" s="225"/>
      <c r="BN111" s="225"/>
      <c r="BO111" s="225"/>
      <c r="BP111" s="225"/>
      <c r="BQ111" s="225"/>
      <c r="BR111" s="225"/>
      <c r="BS111" s="225"/>
      <c r="BT111" s="225"/>
      <c r="BU111" s="225"/>
      <c r="BV111" s="225"/>
      <c r="BW111" s="225"/>
      <c r="BX111" s="225"/>
      <c r="BY111" s="225"/>
      <c r="BZ111" s="225"/>
      <c r="CA111" s="225"/>
      <c r="CB111" s="225"/>
      <c r="CC111" s="225"/>
      <c r="CD111" s="225"/>
      <c r="CE111" s="225"/>
      <c r="CF111" s="225"/>
      <c r="CG111" s="225"/>
      <c r="CH111" s="225"/>
      <c r="CI111" s="225"/>
      <c r="CJ111" s="225"/>
      <c r="CK111" s="225"/>
      <c r="CL111" s="225"/>
      <c r="CM111" s="225"/>
      <c r="CN111" s="225"/>
      <c r="CO111" s="225"/>
      <c r="CP111" s="225"/>
      <c r="CQ111" s="225"/>
      <c r="CR111" s="265"/>
    </row>
    <row r="112" spans="1:96" s="234" customFormat="1" ht="15" customHeight="1" x14ac:dyDescent="0.35">
      <c r="A112" s="172">
        <v>96</v>
      </c>
      <c r="B112" s="84" t="s">
        <v>865</v>
      </c>
      <c r="C112" s="84" t="s">
        <v>314</v>
      </c>
      <c r="D112" s="84" t="s">
        <v>866</v>
      </c>
      <c r="E112" s="84"/>
      <c r="F112" s="84" t="s">
        <v>867</v>
      </c>
      <c r="G112" s="174">
        <v>45</v>
      </c>
      <c r="H112" s="214">
        <v>160</v>
      </c>
      <c r="I112" s="173" t="s">
        <v>308</v>
      </c>
      <c r="J112" s="173">
        <v>2022</v>
      </c>
      <c r="K112" s="84" t="s">
        <v>843</v>
      </c>
      <c r="L112" s="84" t="s">
        <v>843</v>
      </c>
      <c r="M112" s="232" t="s">
        <v>868</v>
      </c>
      <c r="N112" s="84" t="s">
        <v>511</v>
      </c>
      <c r="O112" s="260" t="s">
        <v>845</v>
      </c>
      <c r="P112" s="225"/>
      <c r="Q112" s="225"/>
      <c r="R112" s="225"/>
      <c r="S112" s="225"/>
      <c r="T112" s="225"/>
      <c r="U112" s="225"/>
      <c r="V112" s="225"/>
      <c r="W112" s="225"/>
      <c r="X112" s="225"/>
      <c r="Y112" s="225"/>
      <c r="Z112" s="225"/>
      <c r="AA112" s="225"/>
      <c r="AB112" s="225"/>
      <c r="AC112" s="225"/>
      <c r="AD112" s="225"/>
      <c r="AE112" s="225"/>
      <c r="AF112" s="225"/>
      <c r="AG112" s="225"/>
      <c r="AH112" s="225"/>
      <c r="AI112" s="225"/>
      <c r="AJ112" s="225"/>
      <c r="AK112" s="225"/>
      <c r="AL112" s="225"/>
      <c r="AM112" s="225"/>
      <c r="AN112" s="225"/>
      <c r="AO112" s="225"/>
      <c r="AP112" s="225"/>
      <c r="AQ112" s="225"/>
      <c r="AR112" s="225"/>
      <c r="AS112" s="225"/>
      <c r="AT112" s="225"/>
      <c r="AU112" s="225"/>
      <c r="AV112" s="225"/>
      <c r="AW112" s="225"/>
      <c r="AX112" s="225"/>
      <c r="AY112" s="225"/>
      <c r="AZ112" s="225"/>
      <c r="BA112" s="225"/>
      <c r="BB112" s="225"/>
      <c r="BC112" s="225"/>
      <c r="BD112" s="225"/>
      <c r="BE112" s="225"/>
      <c r="BF112" s="225"/>
      <c r="BG112" s="225"/>
      <c r="BH112" s="225"/>
      <c r="BI112" s="225"/>
      <c r="BJ112" s="225"/>
      <c r="BK112" s="225"/>
      <c r="BL112" s="225"/>
      <c r="BM112" s="225"/>
      <c r="BN112" s="225"/>
      <c r="BO112" s="225"/>
      <c r="BP112" s="225"/>
      <c r="BQ112" s="225"/>
      <c r="BR112" s="225"/>
      <c r="BS112" s="225"/>
      <c r="BT112" s="225"/>
      <c r="BU112" s="225"/>
      <c r="BV112" s="225"/>
      <c r="BW112" s="225"/>
      <c r="BX112" s="225"/>
      <c r="BY112" s="225"/>
      <c r="BZ112" s="225"/>
      <c r="CA112" s="225"/>
      <c r="CB112" s="225"/>
      <c r="CC112" s="225"/>
      <c r="CD112" s="225"/>
      <c r="CE112" s="225"/>
      <c r="CF112" s="225"/>
      <c r="CG112" s="225"/>
      <c r="CH112" s="225"/>
      <c r="CI112" s="225"/>
      <c r="CJ112" s="225"/>
      <c r="CK112" s="225"/>
      <c r="CL112" s="225"/>
      <c r="CM112" s="225"/>
      <c r="CN112" s="225"/>
      <c r="CO112" s="225"/>
      <c r="CP112" s="225"/>
      <c r="CQ112" s="225"/>
      <c r="CR112" s="265"/>
    </row>
    <row r="113" spans="1:96" s="234" customFormat="1" ht="15" customHeight="1" x14ac:dyDescent="0.35">
      <c r="A113" s="172">
        <v>97</v>
      </c>
      <c r="B113" s="84" t="s">
        <v>865</v>
      </c>
      <c r="C113" s="84" t="s">
        <v>314</v>
      </c>
      <c r="D113" s="84" t="s">
        <v>869</v>
      </c>
      <c r="E113" s="84"/>
      <c r="F113" s="84" t="s">
        <v>870</v>
      </c>
      <c r="G113" s="174">
        <v>25</v>
      </c>
      <c r="H113" s="214">
        <v>49</v>
      </c>
      <c r="I113" s="173" t="s">
        <v>308</v>
      </c>
      <c r="J113" s="173">
        <v>2022</v>
      </c>
      <c r="K113" s="84" t="s">
        <v>871</v>
      </c>
      <c r="L113" s="84" t="s">
        <v>871</v>
      </c>
      <c r="M113" s="232" t="s">
        <v>876</v>
      </c>
      <c r="N113" s="84" t="s">
        <v>511</v>
      </c>
      <c r="O113" s="260" t="s">
        <v>845</v>
      </c>
      <c r="P113" s="225"/>
      <c r="Q113" s="225"/>
      <c r="R113" s="225"/>
      <c r="S113" s="225"/>
      <c r="T113" s="225"/>
      <c r="U113" s="225"/>
      <c r="V113" s="225"/>
      <c r="W113" s="225"/>
      <c r="X113" s="225"/>
      <c r="Y113" s="225"/>
      <c r="Z113" s="225"/>
      <c r="AA113" s="225"/>
      <c r="AB113" s="225"/>
      <c r="AC113" s="225"/>
      <c r="AD113" s="225"/>
      <c r="AE113" s="225"/>
      <c r="AF113" s="225"/>
      <c r="AG113" s="225"/>
      <c r="AH113" s="225"/>
      <c r="AI113" s="225"/>
      <c r="AJ113" s="225"/>
      <c r="AK113" s="225"/>
      <c r="AL113" s="225"/>
      <c r="AM113" s="225"/>
      <c r="AN113" s="225"/>
      <c r="AO113" s="225"/>
      <c r="AP113" s="225"/>
      <c r="AQ113" s="225"/>
      <c r="AR113" s="225"/>
      <c r="AS113" s="225"/>
      <c r="AT113" s="225"/>
      <c r="AU113" s="225"/>
      <c r="AV113" s="225"/>
      <c r="AW113" s="225"/>
      <c r="AX113" s="225"/>
      <c r="AY113" s="225"/>
      <c r="AZ113" s="225"/>
      <c r="BA113" s="225"/>
      <c r="BB113" s="225"/>
      <c r="BC113" s="225"/>
      <c r="BD113" s="225"/>
      <c r="BE113" s="225"/>
      <c r="BF113" s="225"/>
      <c r="BG113" s="225"/>
      <c r="BH113" s="225"/>
      <c r="BI113" s="225"/>
      <c r="BJ113" s="225"/>
      <c r="BK113" s="225"/>
      <c r="BL113" s="225"/>
      <c r="BM113" s="225"/>
      <c r="BN113" s="225"/>
      <c r="BO113" s="225"/>
      <c r="BP113" s="225"/>
      <c r="BQ113" s="225"/>
      <c r="BR113" s="225"/>
      <c r="BS113" s="225"/>
      <c r="BT113" s="225"/>
      <c r="BU113" s="225"/>
      <c r="BV113" s="225"/>
      <c r="BW113" s="225"/>
      <c r="BX113" s="225"/>
      <c r="BY113" s="225"/>
      <c r="BZ113" s="225"/>
      <c r="CA113" s="225"/>
      <c r="CB113" s="225"/>
      <c r="CC113" s="225"/>
      <c r="CD113" s="225"/>
      <c r="CE113" s="225"/>
      <c r="CF113" s="225"/>
      <c r="CG113" s="225"/>
      <c r="CH113" s="225"/>
      <c r="CI113" s="225"/>
      <c r="CJ113" s="225"/>
      <c r="CK113" s="225"/>
      <c r="CL113" s="225"/>
      <c r="CM113" s="225"/>
      <c r="CN113" s="225"/>
      <c r="CO113" s="225"/>
      <c r="CP113" s="225"/>
      <c r="CQ113" s="225"/>
      <c r="CR113" s="265"/>
    </row>
    <row r="114" spans="1:96" s="234" customFormat="1" ht="15" customHeight="1" x14ac:dyDescent="0.35">
      <c r="A114" s="172">
        <v>98</v>
      </c>
      <c r="B114" s="84" t="s">
        <v>865</v>
      </c>
      <c r="C114" s="84" t="s">
        <v>314</v>
      </c>
      <c r="D114" s="84" t="s">
        <v>866</v>
      </c>
      <c r="E114" s="84"/>
      <c r="F114" s="84" t="s">
        <v>867</v>
      </c>
      <c r="G114" s="174">
        <v>160</v>
      </c>
      <c r="H114" s="214">
        <v>291</v>
      </c>
      <c r="I114" s="173" t="s">
        <v>308</v>
      </c>
      <c r="J114" s="173">
        <v>2024</v>
      </c>
      <c r="K114" s="84" t="s">
        <v>843</v>
      </c>
      <c r="L114" s="84" t="s">
        <v>843</v>
      </c>
      <c r="M114" s="232" t="s">
        <v>868</v>
      </c>
      <c r="N114" s="84" t="s">
        <v>511</v>
      </c>
      <c r="O114" s="260" t="s">
        <v>845</v>
      </c>
      <c r="P114" s="225"/>
      <c r="Q114" s="225"/>
      <c r="R114" s="225"/>
      <c r="S114" s="225"/>
      <c r="T114" s="225"/>
      <c r="U114" s="225"/>
      <c r="V114" s="225"/>
      <c r="W114" s="225"/>
      <c r="X114" s="225"/>
      <c r="Y114" s="225"/>
      <c r="Z114" s="225"/>
      <c r="AA114" s="225"/>
      <c r="AB114" s="225"/>
      <c r="AC114" s="225"/>
      <c r="AD114" s="225"/>
      <c r="AE114" s="225"/>
      <c r="AF114" s="225"/>
      <c r="AG114" s="225"/>
      <c r="AH114" s="225"/>
      <c r="AI114" s="225"/>
      <c r="AJ114" s="225"/>
      <c r="AK114" s="225"/>
      <c r="AL114" s="225"/>
      <c r="AM114" s="225"/>
      <c r="AN114" s="225"/>
      <c r="AO114" s="225"/>
      <c r="AP114" s="225"/>
      <c r="AQ114" s="225"/>
      <c r="AR114" s="225"/>
      <c r="AS114" s="225"/>
      <c r="AT114" s="225"/>
      <c r="AU114" s="225"/>
      <c r="AV114" s="225"/>
      <c r="AW114" s="225"/>
      <c r="AX114" s="225"/>
      <c r="AY114" s="225"/>
      <c r="AZ114" s="225"/>
      <c r="BA114" s="225"/>
      <c r="BB114" s="225"/>
      <c r="BC114" s="225"/>
      <c r="BD114" s="225"/>
      <c r="BE114" s="225"/>
      <c r="BF114" s="225"/>
      <c r="BG114" s="225"/>
      <c r="BH114" s="225"/>
      <c r="BI114" s="225"/>
      <c r="BJ114" s="225"/>
      <c r="BK114" s="225"/>
      <c r="BL114" s="225"/>
      <c r="BM114" s="225"/>
      <c r="BN114" s="225"/>
      <c r="BO114" s="225"/>
      <c r="BP114" s="225"/>
      <c r="BQ114" s="225"/>
      <c r="BR114" s="225"/>
      <c r="BS114" s="225"/>
      <c r="BT114" s="225"/>
      <c r="BU114" s="225"/>
      <c r="BV114" s="225"/>
      <c r="BW114" s="225"/>
      <c r="BX114" s="225"/>
      <c r="BY114" s="225"/>
      <c r="BZ114" s="225"/>
      <c r="CA114" s="225"/>
      <c r="CB114" s="225"/>
      <c r="CC114" s="225"/>
      <c r="CD114" s="225"/>
      <c r="CE114" s="225"/>
      <c r="CF114" s="225"/>
      <c r="CG114" s="225"/>
      <c r="CH114" s="225"/>
      <c r="CI114" s="225"/>
      <c r="CJ114" s="225"/>
      <c r="CK114" s="225"/>
      <c r="CL114" s="225"/>
      <c r="CM114" s="225"/>
      <c r="CN114" s="225"/>
      <c r="CO114" s="225"/>
      <c r="CP114" s="225"/>
      <c r="CQ114" s="225"/>
      <c r="CR114" s="265"/>
    </row>
    <row r="115" spans="1:96" s="234" customFormat="1" ht="15" customHeight="1" x14ac:dyDescent="0.35">
      <c r="A115" s="172">
        <v>99</v>
      </c>
      <c r="B115" s="84" t="s">
        <v>865</v>
      </c>
      <c r="C115" s="84" t="s">
        <v>314</v>
      </c>
      <c r="D115" s="84" t="s">
        <v>873</v>
      </c>
      <c r="E115" s="84"/>
      <c r="F115" s="84" t="s">
        <v>874</v>
      </c>
      <c r="G115" s="174">
        <v>6</v>
      </c>
      <c r="H115" s="214">
        <v>7</v>
      </c>
      <c r="I115" s="173" t="s">
        <v>398</v>
      </c>
      <c r="J115" s="173">
        <v>2023</v>
      </c>
      <c r="K115" s="84" t="s">
        <v>843</v>
      </c>
      <c r="L115" s="84" t="s">
        <v>843</v>
      </c>
      <c r="M115" s="232" t="s">
        <v>875</v>
      </c>
      <c r="N115" s="84" t="s">
        <v>511</v>
      </c>
      <c r="O115" s="260" t="s">
        <v>845</v>
      </c>
      <c r="P115" s="225"/>
      <c r="Q115" s="225"/>
      <c r="R115" s="225"/>
      <c r="S115" s="225"/>
      <c r="T115" s="225"/>
      <c r="U115" s="225"/>
      <c r="V115" s="225"/>
      <c r="W115" s="225"/>
      <c r="X115" s="225"/>
      <c r="Y115" s="225"/>
      <c r="Z115" s="225"/>
      <c r="AA115" s="225"/>
      <c r="AB115" s="225"/>
      <c r="AC115" s="225"/>
      <c r="AD115" s="225"/>
      <c r="AE115" s="225"/>
      <c r="AF115" s="225"/>
      <c r="AG115" s="225"/>
      <c r="AH115" s="225"/>
      <c r="AI115" s="225"/>
      <c r="AJ115" s="225"/>
      <c r="AK115" s="225"/>
      <c r="AL115" s="225"/>
      <c r="AM115" s="225"/>
      <c r="AN115" s="225"/>
      <c r="AO115" s="225"/>
      <c r="AP115" s="225"/>
      <c r="AQ115" s="225"/>
      <c r="AR115" s="225"/>
      <c r="AS115" s="225"/>
      <c r="AT115" s="225"/>
      <c r="AU115" s="225"/>
      <c r="AV115" s="225"/>
      <c r="AW115" s="225"/>
      <c r="AX115" s="225"/>
      <c r="AY115" s="225"/>
      <c r="AZ115" s="225"/>
      <c r="BA115" s="225"/>
      <c r="BB115" s="225"/>
      <c r="BC115" s="225"/>
      <c r="BD115" s="225"/>
      <c r="BE115" s="225"/>
      <c r="BF115" s="225"/>
      <c r="BG115" s="225"/>
      <c r="BH115" s="225"/>
      <c r="BI115" s="225"/>
      <c r="BJ115" s="225"/>
      <c r="BK115" s="225"/>
      <c r="BL115" s="225"/>
      <c r="BM115" s="225"/>
      <c r="BN115" s="225"/>
      <c r="BO115" s="225"/>
      <c r="BP115" s="225"/>
      <c r="BQ115" s="225"/>
      <c r="BR115" s="225"/>
      <c r="BS115" s="225"/>
      <c r="BT115" s="225"/>
      <c r="BU115" s="225"/>
      <c r="BV115" s="225"/>
      <c r="BW115" s="225"/>
      <c r="BX115" s="225"/>
      <c r="BY115" s="225"/>
      <c r="BZ115" s="225"/>
      <c r="CA115" s="225"/>
      <c r="CB115" s="225"/>
      <c r="CC115" s="225"/>
      <c r="CD115" s="225"/>
      <c r="CE115" s="225"/>
      <c r="CF115" s="225"/>
      <c r="CG115" s="225"/>
      <c r="CH115" s="225"/>
      <c r="CI115" s="225"/>
      <c r="CJ115" s="225"/>
      <c r="CK115" s="225"/>
      <c r="CL115" s="225"/>
      <c r="CM115" s="225"/>
      <c r="CN115" s="225"/>
      <c r="CO115" s="225"/>
      <c r="CP115" s="225"/>
      <c r="CQ115" s="225"/>
      <c r="CR115" s="265"/>
    </row>
    <row r="116" spans="1:96" s="234" customFormat="1" ht="15" customHeight="1" x14ac:dyDescent="0.35">
      <c r="A116" s="172">
        <v>100</v>
      </c>
      <c r="B116" s="84" t="s">
        <v>865</v>
      </c>
      <c r="C116" s="84" t="s">
        <v>314</v>
      </c>
      <c r="D116" s="84" t="s">
        <v>869</v>
      </c>
      <c r="E116" s="84"/>
      <c r="F116" s="84" t="s">
        <v>870</v>
      </c>
      <c r="G116" s="174">
        <v>49</v>
      </c>
      <c r="H116" s="214">
        <v>85</v>
      </c>
      <c r="I116" s="173" t="s">
        <v>308</v>
      </c>
      <c r="J116" s="173">
        <v>2023</v>
      </c>
      <c r="K116" s="84" t="s">
        <v>871</v>
      </c>
      <c r="L116" s="84" t="s">
        <v>871</v>
      </c>
      <c r="M116" s="232" t="s">
        <v>872</v>
      </c>
      <c r="N116" s="84" t="s">
        <v>511</v>
      </c>
      <c r="O116" s="260" t="s">
        <v>845</v>
      </c>
      <c r="P116" s="225"/>
      <c r="Q116" s="225"/>
      <c r="R116" s="225"/>
      <c r="S116" s="225"/>
      <c r="T116" s="225"/>
      <c r="U116" s="225"/>
      <c r="V116" s="225"/>
      <c r="W116" s="225"/>
      <c r="X116" s="225"/>
      <c r="Y116" s="225"/>
      <c r="Z116" s="225"/>
      <c r="AA116" s="225"/>
      <c r="AB116" s="225"/>
      <c r="AC116" s="225"/>
      <c r="AD116" s="225"/>
      <c r="AE116" s="225"/>
      <c r="AF116" s="225"/>
      <c r="AG116" s="225"/>
      <c r="AH116" s="225"/>
      <c r="AI116" s="225"/>
      <c r="AJ116" s="225"/>
      <c r="AK116" s="225"/>
      <c r="AL116" s="225"/>
      <c r="AM116" s="225"/>
      <c r="AN116" s="225"/>
      <c r="AO116" s="225"/>
      <c r="AP116" s="225"/>
      <c r="AQ116" s="225"/>
      <c r="AR116" s="225"/>
      <c r="AS116" s="225"/>
      <c r="AT116" s="225"/>
      <c r="AU116" s="225"/>
      <c r="AV116" s="225"/>
      <c r="AW116" s="225"/>
      <c r="AX116" s="225"/>
      <c r="AY116" s="225"/>
      <c r="AZ116" s="225"/>
      <c r="BA116" s="225"/>
      <c r="BB116" s="225"/>
      <c r="BC116" s="225"/>
      <c r="BD116" s="225"/>
      <c r="BE116" s="225"/>
      <c r="BF116" s="225"/>
      <c r="BG116" s="225"/>
      <c r="BH116" s="225"/>
      <c r="BI116" s="225"/>
      <c r="BJ116" s="225"/>
      <c r="BK116" s="225"/>
      <c r="BL116" s="225"/>
      <c r="BM116" s="225"/>
      <c r="BN116" s="225"/>
      <c r="BO116" s="225"/>
      <c r="BP116" s="225"/>
      <c r="BQ116" s="225"/>
      <c r="BR116" s="225"/>
      <c r="BS116" s="225"/>
      <c r="BT116" s="225"/>
      <c r="BU116" s="225"/>
      <c r="BV116" s="225"/>
      <c r="BW116" s="225"/>
      <c r="BX116" s="225"/>
      <c r="BY116" s="225"/>
      <c r="BZ116" s="225"/>
      <c r="CA116" s="225"/>
      <c r="CB116" s="225"/>
      <c r="CC116" s="225"/>
      <c r="CD116" s="225"/>
      <c r="CE116" s="225"/>
      <c r="CF116" s="225"/>
      <c r="CG116" s="225"/>
      <c r="CH116" s="225"/>
      <c r="CI116" s="225"/>
      <c r="CJ116" s="225"/>
      <c r="CK116" s="225"/>
      <c r="CL116" s="225"/>
      <c r="CM116" s="225"/>
      <c r="CN116" s="225"/>
      <c r="CO116" s="225"/>
      <c r="CP116" s="225"/>
      <c r="CQ116" s="225"/>
      <c r="CR116" s="265"/>
    </row>
    <row r="117" spans="1:96" s="234" customFormat="1" ht="15" customHeight="1" x14ac:dyDescent="0.35">
      <c r="A117" s="172">
        <v>101</v>
      </c>
      <c r="B117" s="84" t="s">
        <v>865</v>
      </c>
      <c r="C117" s="84" t="s">
        <v>314</v>
      </c>
      <c r="D117" s="84" t="s">
        <v>873</v>
      </c>
      <c r="E117" s="84"/>
      <c r="F117" s="84" t="s">
        <v>874</v>
      </c>
      <c r="G117" s="174">
        <v>7</v>
      </c>
      <c r="H117" s="214">
        <v>8</v>
      </c>
      <c r="I117" s="173" t="s">
        <v>308</v>
      </c>
      <c r="J117" s="173">
        <v>2023</v>
      </c>
      <c r="K117" s="84" t="s">
        <v>843</v>
      </c>
      <c r="L117" s="84" t="s">
        <v>843</v>
      </c>
      <c r="M117" s="232" t="s">
        <v>875</v>
      </c>
      <c r="N117" s="84" t="s">
        <v>511</v>
      </c>
      <c r="O117" s="260" t="s">
        <v>877</v>
      </c>
      <c r="P117" s="225"/>
      <c r="Q117" s="225"/>
      <c r="R117" s="225"/>
      <c r="S117" s="225"/>
      <c r="T117" s="225"/>
      <c r="U117" s="225"/>
      <c r="V117" s="225"/>
      <c r="W117" s="225"/>
      <c r="X117" s="225"/>
      <c r="Y117" s="225"/>
      <c r="Z117" s="225"/>
      <c r="AA117" s="225"/>
      <c r="AB117" s="225"/>
      <c r="AC117" s="225"/>
      <c r="AD117" s="225"/>
      <c r="AE117" s="225"/>
      <c r="AF117" s="225"/>
      <c r="AG117" s="225"/>
      <c r="AH117" s="225"/>
      <c r="AI117" s="225"/>
      <c r="AJ117" s="225"/>
      <c r="AK117" s="225"/>
      <c r="AL117" s="225"/>
      <c r="AM117" s="225"/>
      <c r="AN117" s="225"/>
      <c r="AO117" s="225"/>
      <c r="AP117" s="225"/>
      <c r="AQ117" s="225"/>
      <c r="AR117" s="225"/>
      <c r="AS117" s="225"/>
      <c r="AT117" s="225"/>
      <c r="AU117" s="225"/>
      <c r="AV117" s="225"/>
      <c r="AW117" s="225"/>
      <c r="AX117" s="225"/>
      <c r="AY117" s="225"/>
      <c r="AZ117" s="225"/>
      <c r="BA117" s="225"/>
      <c r="BB117" s="225"/>
      <c r="BC117" s="225"/>
      <c r="BD117" s="225"/>
      <c r="BE117" s="225"/>
      <c r="BF117" s="225"/>
      <c r="BG117" s="225"/>
      <c r="BH117" s="225"/>
      <c r="BI117" s="225"/>
      <c r="BJ117" s="225"/>
      <c r="BK117" s="225"/>
      <c r="BL117" s="225"/>
      <c r="BM117" s="225"/>
      <c r="BN117" s="225"/>
      <c r="BO117" s="225"/>
      <c r="BP117" s="225"/>
      <c r="BQ117" s="225"/>
      <c r="BR117" s="225"/>
      <c r="BS117" s="225"/>
      <c r="BT117" s="225"/>
      <c r="BU117" s="225"/>
      <c r="BV117" s="225"/>
      <c r="BW117" s="225"/>
      <c r="BX117" s="225"/>
      <c r="BY117" s="225"/>
      <c r="BZ117" s="225"/>
      <c r="CA117" s="225"/>
      <c r="CB117" s="225"/>
      <c r="CC117" s="225"/>
      <c r="CD117" s="225"/>
      <c r="CE117" s="225"/>
      <c r="CF117" s="225"/>
      <c r="CG117" s="225"/>
      <c r="CH117" s="225"/>
      <c r="CI117" s="225"/>
      <c r="CJ117" s="225"/>
      <c r="CK117" s="225"/>
      <c r="CL117" s="225"/>
      <c r="CM117" s="225"/>
      <c r="CN117" s="225"/>
      <c r="CO117" s="225"/>
      <c r="CP117" s="225"/>
      <c r="CQ117" s="225"/>
      <c r="CR117" s="265"/>
    </row>
    <row r="118" spans="1:96" s="234" customFormat="1" ht="15" customHeight="1" x14ac:dyDescent="0.35">
      <c r="A118" s="172">
        <v>102</v>
      </c>
      <c r="B118" s="84" t="s">
        <v>878</v>
      </c>
      <c r="C118" s="84" t="s">
        <v>305</v>
      </c>
      <c r="D118" s="84" t="s">
        <v>879</v>
      </c>
      <c r="E118" s="84" t="s">
        <v>880</v>
      </c>
      <c r="F118" s="84"/>
      <c r="G118" s="84"/>
      <c r="H118" s="173"/>
      <c r="I118" s="173" t="s">
        <v>308</v>
      </c>
      <c r="J118" s="173">
        <v>2021</v>
      </c>
      <c r="K118" s="84" t="s">
        <v>881</v>
      </c>
      <c r="L118" s="84" t="s">
        <v>516</v>
      </c>
      <c r="M118" s="84" t="s">
        <v>882</v>
      </c>
      <c r="N118" s="84" t="s">
        <v>883</v>
      </c>
      <c r="O118" s="260" t="s">
        <v>884</v>
      </c>
      <c r="P118" s="225"/>
      <c r="Q118" s="225"/>
      <c r="R118" s="225"/>
      <c r="S118" s="225"/>
      <c r="T118" s="225"/>
      <c r="U118" s="225"/>
      <c r="V118" s="225"/>
      <c r="W118" s="225"/>
      <c r="X118" s="225"/>
      <c r="Y118" s="225"/>
      <c r="Z118" s="225"/>
      <c r="AA118" s="225"/>
      <c r="AB118" s="225"/>
      <c r="AC118" s="225"/>
      <c r="AD118" s="225"/>
      <c r="AE118" s="225"/>
      <c r="AF118" s="225"/>
      <c r="AG118" s="225"/>
      <c r="AH118" s="225"/>
      <c r="AI118" s="225"/>
      <c r="AJ118" s="225"/>
      <c r="AK118" s="225"/>
      <c r="AL118" s="225"/>
      <c r="AM118" s="225"/>
      <c r="AN118" s="225"/>
      <c r="AO118" s="225"/>
      <c r="AP118" s="225"/>
      <c r="AQ118" s="225"/>
      <c r="AR118" s="225"/>
      <c r="AS118" s="225"/>
      <c r="AT118" s="225"/>
      <c r="AU118" s="225"/>
      <c r="AV118" s="225"/>
      <c r="AW118" s="225"/>
      <c r="AX118" s="225"/>
      <c r="AY118" s="225"/>
      <c r="AZ118" s="225"/>
      <c r="BA118" s="225"/>
      <c r="BB118" s="225"/>
      <c r="BC118" s="225"/>
      <c r="BD118" s="225"/>
      <c r="BE118" s="225"/>
      <c r="BF118" s="225"/>
      <c r="BG118" s="225"/>
      <c r="BH118" s="225"/>
      <c r="BI118" s="225"/>
      <c r="BJ118" s="225"/>
      <c r="BK118" s="225"/>
      <c r="BL118" s="225"/>
      <c r="BM118" s="225"/>
      <c r="BN118" s="225"/>
      <c r="BO118" s="225"/>
      <c r="BP118" s="225"/>
      <c r="BQ118" s="225"/>
      <c r="BR118" s="225"/>
      <c r="BS118" s="225"/>
      <c r="BT118" s="225"/>
      <c r="BU118" s="225"/>
      <c r="BV118" s="225"/>
      <c r="BW118" s="225"/>
      <c r="BX118" s="225"/>
      <c r="BY118" s="225"/>
      <c r="BZ118" s="225"/>
      <c r="CA118" s="225"/>
      <c r="CB118" s="225"/>
      <c r="CC118" s="225"/>
      <c r="CD118" s="225"/>
      <c r="CE118" s="225"/>
      <c r="CF118" s="225"/>
      <c r="CG118" s="225"/>
      <c r="CH118" s="225"/>
      <c r="CI118" s="225"/>
      <c r="CJ118" s="225"/>
      <c r="CK118" s="225"/>
      <c r="CL118" s="225"/>
      <c r="CM118" s="225"/>
      <c r="CN118" s="225"/>
      <c r="CO118" s="225"/>
      <c r="CP118" s="225"/>
      <c r="CQ118" s="225"/>
      <c r="CR118" s="265"/>
    </row>
    <row r="119" spans="1:96" s="234" customFormat="1" ht="15" customHeight="1" x14ac:dyDescent="0.35">
      <c r="A119" s="242">
        <v>103</v>
      </c>
      <c r="B119" s="247" t="s">
        <v>878</v>
      </c>
      <c r="C119" s="234" t="s">
        <v>314</v>
      </c>
      <c r="D119" s="234" t="s">
        <v>885</v>
      </c>
      <c r="E119" s="234" t="s">
        <v>170</v>
      </c>
      <c r="F119" s="234" t="s">
        <v>886</v>
      </c>
      <c r="G119" s="234">
        <v>0</v>
      </c>
      <c r="H119" s="237">
        <v>75</v>
      </c>
      <c r="I119" s="237" t="s">
        <v>308</v>
      </c>
      <c r="J119" s="237">
        <v>2024</v>
      </c>
      <c r="K119" s="234" t="s">
        <v>887</v>
      </c>
      <c r="L119" s="234" t="s">
        <v>516</v>
      </c>
      <c r="M119" s="234" t="s">
        <v>888</v>
      </c>
      <c r="N119" s="247" t="s">
        <v>889</v>
      </c>
      <c r="O119" s="290" t="s">
        <v>890</v>
      </c>
      <c r="P119" s="225"/>
      <c r="Q119" s="225"/>
      <c r="R119" s="225"/>
      <c r="S119" s="225"/>
      <c r="T119" s="225"/>
      <c r="U119" s="225"/>
      <c r="V119" s="225"/>
      <c r="W119" s="225"/>
      <c r="X119" s="225"/>
      <c r="Y119" s="225"/>
      <c r="Z119" s="225"/>
      <c r="AA119" s="225"/>
      <c r="AB119" s="225"/>
      <c r="AC119" s="225"/>
      <c r="AD119" s="225"/>
      <c r="AE119" s="225"/>
      <c r="AF119" s="225"/>
      <c r="AG119" s="225"/>
      <c r="AH119" s="225"/>
      <c r="AI119" s="225"/>
      <c r="AJ119" s="225"/>
      <c r="AK119" s="225"/>
      <c r="AL119" s="225"/>
      <c r="AM119" s="225"/>
      <c r="AN119" s="225"/>
      <c r="AO119" s="225"/>
      <c r="AP119" s="225"/>
      <c r="AQ119" s="225"/>
      <c r="AR119" s="225"/>
      <c r="AS119" s="225"/>
      <c r="AT119" s="225"/>
      <c r="AU119" s="225"/>
      <c r="AV119" s="225"/>
      <c r="AW119" s="225"/>
      <c r="AX119" s="225"/>
      <c r="AY119" s="225"/>
      <c r="AZ119" s="225"/>
      <c r="BA119" s="225"/>
      <c r="BB119" s="225"/>
      <c r="BC119" s="225"/>
      <c r="BD119" s="225"/>
      <c r="BE119" s="225"/>
      <c r="BF119" s="225"/>
      <c r="BG119" s="225"/>
      <c r="BH119" s="225"/>
      <c r="BI119" s="225"/>
      <c r="BJ119" s="225"/>
      <c r="BK119" s="225"/>
      <c r="BL119" s="225"/>
      <c r="BM119" s="225"/>
      <c r="BN119" s="225"/>
      <c r="BO119" s="225"/>
      <c r="BP119" s="225"/>
      <c r="BQ119" s="225"/>
      <c r="BR119" s="225"/>
      <c r="BS119" s="225"/>
      <c r="BT119" s="225"/>
      <c r="BU119" s="225"/>
      <c r="BV119" s="225"/>
      <c r="BW119" s="225"/>
      <c r="BX119" s="225"/>
      <c r="BY119" s="225"/>
      <c r="BZ119" s="225"/>
      <c r="CA119" s="225"/>
      <c r="CB119" s="225"/>
      <c r="CC119" s="225"/>
      <c r="CD119" s="225"/>
      <c r="CE119" s="225"/>
      <c r="CF119" s="225"/>
      <c r="CG119" s="225"/>
      <c r="CH119" s="225"/>
      <c r="CI119" s="225"/>
      <c r="CJ119" s="225"/>
      <c r="CK119" s="225"/>
      <c r="CL119" s="225"/>
      <c r="CM119" s="225"/>
      <c r="CN119" s="225"/>
      <c r="CO119" s="225"/>
      <c r="CP119" s="225"/>
      <c r="CQ119" s="225"/>
      <c r="CR119" s="265"/>
    </row>
    <row r="120" spans="1:96" s="234" customFormat="1" ht="15" customHeight="1" x14ac:dyDescent="0.35">
      <c r="A120" s="242">
        <v>104</v>
      </c>
      <c r="B120" s="247" t="s">
        <v>878</v>
      </c>
      <c r="C120" s="234" t="s">
        <v>314</v>
      </c>
      <c r="D120" s="234" t="s">
        <v>891</v>
      </c>
      <c r="E120" s="234" t="s">
        <v>170</v>
      </c>
      <c r="F120" s="234" t="s">
        <v>892</v>
      </c>
      <c r="G120" s="234">
        <v>0</v>
      </c>
      <c r="H120" s="237">
        <v>140</v>
      </c>
      <c r="I120" s="237" t="s">
        <v>324</v>
      </c>
      <c r="J120" s="237">
        <v>2026</v>
      </c>
      <c r="K120" s="234" t="s">
        <v>893</v>
      </c>
      <c r="L120" s="234" t="s">
        <v>516</v>
      </c>
      <c r="M120" s="232" t="s">
        <v>894</v>
      </c>
      <c r="N120" s="247" t="s">
        <v>895</v>
      </c>
      <c r="O120" s="290" t="s">
        <v>896</v>
      </c>
      <c r="P120" s="225"/>
      <c r="Q120" s="225"/>
      <c r="R120" s="225"/>
      <c r="S120" s="225"/>
      <c r="T120" s="225"/>
      <c r="U120" s="225"/>
      <c r="V120" s="225"/>
      <c r="W120" s="225"/>
      <c r="X120" s="225"/>
      <c r="Y120" s="225"/>
      <c r="Z120" s="225"/>
      <c r="AA120" s="225"/>
      <c r="AB120" s="225"/>
      <c r="AC120" s="225"/>
      <c r="AD120" s="225"/>
      <c r="AE120" s="225"/>
      <c r="AF120" s="225"/>
      <c r="AG120" s="225"/>
      <c r="AH120" s="225"/>
      <c r="AI120" s="225"/>
      <c r="AJ120" s="225"/>
      <c r="AK120" s="225"/>
      <c r="AL120" s="225"/>
      <c r="AM120" s="225"/>
      <c r="AN120" s="225"/>
      <c r="AO120" s="225"/>
      <c r="AP120" s="225"/>
      <c r="AQ120" s="225"/>
      <c r="AR120" s="225"/>
      <c r="AS120" s="225"/>
      <c r="AT120" s="225"/>
      <c r="AU120" s="225"/>
      <c r="AV120" s="225"/>
      <c r="AW120" s="225"/>
      <c r="AX120" s="225"/>
      <c r="AY120" s="225"/>
      <c r="AZ120" s="225"/>
      <c r="BA120" s="225"/>
      <c r="BB120" s="225"/>
      <c r="BC120" s="225"/>
      <c r="BD120" s="225"/>
      <c r="BE120" s="225"/>
      <c r="BF120" s="225"/>
      <c r="BG120" s="225"/>
      <c r="BH120" s="225"/>
      <c r="BI120" s="225"/>
      <c r="BJ120" s="225"/>
      <c r="BK120" s="225"/>
      <c r="BL120" s="225"/>
      <c r="BM120" s="225"/>
      <c r="BN120" s="225"/>
      <c r="BO120" s="225"/>
      <c r="BP120" s="225"/>
      <c r="BQ120" s="225"/>
      <c r="BR120" s="225"/>
      <c r="BS120" s="225"/>
      <c r="BT120" s="225"/>
      <c r="BU120" s="225"/>
      <c r="BV120" s="225"/>
      <c r="BW120" s="225"/>
      <c r="BX120" s="225"/>
      <c r="BY120" s="225"/>
      <c r="BZ120" s="225"/>
      <c r="CA120" s="225"/>
      <c r="CB120" s="225"/>
      <c r="CC120" s="225"/>
      <c r="CD120" s="225"/>
      <c r="CE120" s="225"/>
      <c r="CF120" s="225"/>
      <c r="CG120" s="225"/>
      <c r="CH120" s="225"/>
      <c r="CI120" s="225"/>
      <c r="CJ120" s="225"/>
      <c r="CK120" s="225"/>
      <c r="CL120" s="225"/>
      <c r="CM120" s="225"/>
      <c r="CN120" s="225"/>
      <c r="CO120" s="225"/>
      <c r="CP120" s="225"/>
      <c r="CQ120" s="225"/>
      <c r="CR120" s="265"/>
    </row>
    <row r="121" spans="1:96" s="234" customFormat="1" ht="15" customHeight="1" x14ac:dyDescent="0.35">
      <c r="A121" s="172">
        <v>105</v>
      </c>
      <c r="B121" s="84" t="s">
        <v>897</v>
      </c>
      <c r="C121" s="84" t="s">
        <v>305</v>
      </c>
      <c r="D121" s="84" t="s">
        <v>898</v>
      </c>
      <c r="E121" s="84" t="s">
        <v>899</v>
      </c>
      <c r="F121" s="84"/>
      <c r="G121" s="84"/>
      <c r="H121" s="173"/>
      <c r="I121" s="173" t="s">
        <v>308</v>
      </c>
      <c r="J121" s="173">
        <v>2021</v>
      </c>
      <c r="K121" s="84" t="s">
        <v>881</v>
      </c>
      <c r="L121" s="84" t="s">
        <v>516</v>
      </c>
      <c r="M121" s="84" t="s">
        <v>900</v>
      </c>
      <c r="N121" s="84" t="s">
        <v>883</v>
      </c>
      <c r="O121" s="260" t="s">
        <v>901</v>
      </c>
      <c r="P121" s="225"/>
      <c r="Q121" s="225"/>
      <c r="R121" s="225"/>
      <c r="S121" s="225"/>
      <c r="T121" s="225"/>
      <c r="U121" s="225"/>
      <c r="V121" s="225"/>
      <c r="W121" s="225"/>
      <c r="X121" s="225"/>
      <c r="Y121" s="225"/>
      <c r="Z121" s="225"/>
      <c r="AA121" s="225"/>
      <c r="AB121" s="225"/>
      <c r="AC121" s="225"/>
      <c r="AD121" s="225"/>
      <c r="AE121" s="225"/>
      <c r="AF121" s="225"/>
      <c r="AG121" s="225"/>
      <c r="AH121" s="225"/>
      <c r="AI121" s="225"/>
      <c r="AJ121" s="225"/>
      <c r="AK121" s="225"/>
      <c r="AL121" s="225"/>
      <c r="AM121" s="225"/>
      <c r="AN121" s="225"/>
      <c r="AO121" s="225"/>
      <c r="AP121" s="225"/>
      <c r="AQ121" s="225"/>
      <c r="AR121" s="225"/>
      <c r="AS121" s="225"/>
      <c r="AT121" s="225"/>
      <c r="AU121" s="225"/>
      <c r="AV121" s="225"/>
      <c r="AW121" s="225"/>
      <c r="AX121" s="225"/>
      <c r="AY121" s="225"/>
      <c r="AZ121" s="225"/>
      <c r="BA121" s="225"/>
      <c r="BB121" s="225"/>
      <c r="BC121" s="225"/>
      <c r="BD121" s="225"/>
      <c r="BE121" s="225"/>
      <c r="BF121" s="225"/>
      <c r="BG121" s="225"/>
      <c r="BH121" s="225"/>
      <c r="BI121" s="225"/>
      <c r="BJ121" s="225"/>
      <c r="BK121" s="225"/>
      <c r="BL121" s="225"/>
      <c r="BM121" s="225"/>
      <c r="BN121" s="225"/>
      <c r="BO121" s="225"/>
      <c r="BP121" s="225"/>
      <c r="BQ121" s="225"/>
      <c r="BR121" s="225"/>
      <c r="BS121" s="225"/>
      <c r="BT121" s="225"/>
      <c r="BU121" s="225"/>
      <c r="BV121" s="225"/>
      <c r="BW121" s="225"/>
      <c r="BX121" s="225"/>
      <c r="BY121" s="225"/>
      <c r="BZ121" s="225"/>
      <c r="CA121" s="225"/>
      <c r="CB121" s="225"/>
      <c r="CC121" s="225"/>
      <c r="CD121" s="225"/>
      <c r="CE121" s="225"/>
      <c r="CF121" s="225"/>
      <c r="CG121" s="225"/>
      <c r="CH121" s="225"/>
      <c r="CI121" s="225"/>
      <c r="CJ121" s="225"/>
      <c r="CK121" s="225"/>
      <c r="CL121" s="225"/>
      <c r="CM121" s="225"/>
      <c r="CN121" s="225"/>
      <c r="CO121" s="225"/>
      <c r="CP121" s="225"/>
      <c r="CQ121" s="225"/>
      <c r="CR121" s="265"/>
    </row>
    <row r="122" spans="1:96" s="234" customFormat="1" ht="15" customHeight="1" x14ac:dyDescent="0.35">
      <c r="A122" s="242">
        <v>106</v>
      </c>
      <c r="B122" s="247" t="s">
        <v>897</v>
      </c>
      <c r="C122" s="234" t="s">
        <v>314</v>
      </c>
      <c r="D122" s="234" t="s">
        <v>902</v>
      </c>
      <c r="E122" s="234" t="s">
        <v>170</v>
      </c>
      <c r="F122" s="234" t="s">
        <v>886</v>
      </c>
      <c r="G122" s="234">
        <v>0</v>
      </c>
      <c r="H122" s="237">
        <v>80</v>
      </c>
      <c r="I122" s="237" t="s">
        <v>903</v>
      </c>
      <c r="J122" s="237">
        <v>2024</v>
      </c>
      <c r="K122" s="234" t="s">
        <v>887</v>
      </c>
      <c r="L122" s="234" t="s">
        <v>516</v>
      </c>
      <c r="M122" s="234" t="s">
        <v>904</v>
      </c>
      <c r="N122" s="247" t="s">
        <v>889</v>
      </c>
      <c r="O122" s="290" t="s">
        <v>905</v>
      </c>
      <c r="P122" s="225"/>
      <c r="Q122" s="225"/>
      <c r="R122" s="225"/>
      <c r="S122" s="225"/>
      <c r="T122" s="225"/>
      <c r="U122" s="225"/>
      <c r="V122" s="225"/>
      <c r="W122" s="225"/>
      <c r="X122" s="225"/>
      <c r="Y122" s="225"/>
      <c r="Z122" s="225"/>
      <c r="AA122" s="225"/>
      <c r="AB122" s="225"/>
      <c r="AC122" s="225"/>
      <c r="AD122" s="225"/>
      <c r="AE122" s="225"/>
      <c r="AF122" s="225"/>
      <c r="AG122" s="225"/>
      <c r="AH122" s="225"/>
      <c r="AI122" s="225"/>
      <c r="AJ122" s="225"/>
      <c r="AK122" s="225"/>
      <c r="AL122" s="225"/>
      <c r="AM122" s="225"/>
      <c r="AN122" s="225"/>
      <c r="AO122" s="225"/>
      <c r="AP122" s="225"/>
      <c r="AQ122" s="225"/>
      <c r="AR122" s="225"/>
      <c r="AS122" s="225"/>
      <c r="AT122" s="225"/>
      <c r="AU122" s="225"/>
      <c r="AV122" s="225"/>
      <c r="AW122" s="225"/>
      <c r="AX122" s="225"/>
      <c r="AY122" s="225"/>
      <c r="AZ122" s="225"/>
      <c r="BA122" s="225"/>
      <c r="BB122" s="225"/>
      <c r="BC122" s="225"/>
      <c r="BD122" s="225"/>
      <c r="BE122" s="225"/>
      <c r="BF122" s="225"/>
      <c r="BG122" s="225"/>
      <c r="BH122" s="225"/>
      <c r="BI122" s="225"/>
      <c r="BJ122" s="225"/>
      <c r="BK122" s="225"/>
      <c r="BL122" s="225"/>
      <c r="BM122" s="225"/>
      <c r="BN122" s="225"/>
      <c r="BO122" s="225"/>
      <c r="BP122" s="225"/>
      <c r="BQ122" s="225"/>
      <c r="BR122" s="225"/>
      <c r="BS122" s="225"/>
      <c r="BT122" s="225"/>
      <c r="BU122" s="225"/>
      <c r="BV122" s="225"/>
      <c r="BW122" s="225"/>
      <c r="BX122" s="225"/>
      <c r="BY122" s="225"/>
      <c r="BZ122" s="225"/>
      <c r="CA122" s="225"/>
      <c r="CB122" s="225"/>
      <c r="CC122" s="225"/>
      <c r="CD122" s="225"/>
      <c r="CE122" s="225"/>
      <c r="CF122" s="225"/>
      <c r="CG122" s="225"/>
      <c r="CH122" s="225"/>
      <c r="CI122" s="225"/>
      <c r="CJ122" s="225"/>
      <c r="CK122" s="225"/>
      <c r="CL122" s="225"/>
      <c r="CM122" s="225"/>
      <c r="CN122" s="225"/>
      <c r="CO122" s="225"/>
      <c r="CP122" s="225"/>
      <c r="CQ122" s="225"/>
      <c r="CR122" s="265"/>
    </row>
    <row r="123" spans="1:96" s="234" customFormat="1" ht="15" customHeight="1" x14ac:dyDescent="0.35">
      <c r="A123" s="172">
        <v>107</v>
      </c>
      <c r="B123" s="84" t="s">
        <v>897</v>
      </c>
      <c r="C123" s="84" t="s">
        <v>314</v>
      </c>
      <c r="D123" s="84" t="s">
        <v>891</v>
      </c>
      <c r="E123" s="84"/>
      <c r="F123" s="84" t="s">
        <v>892</v>
      </c>
      <c r="G123" s="174">
        <v>0</v>
      </c>
      <c r="H123" s="214">
        <v>286</v>
      </c>
      <c r="I123" s="173" t="s">
        <v>324</v>
      </c>
      <c r="J123" s="173">
        <v>2026</v>
      </c>
      <c r="K123" s="84" t="s">
        <v>906</v>
      </c>
      <c r="L123" s="84" t="s">
        <v>516</v>
      </c>
      <c r="M123" s="84" t="s">
        <v>907</v>
      </c>
      <c r="N123" s="84" t="s">
        <v>908</v>
      </c>
      <c r="O123" s="260" t="s">
        <v>909</v>
      </c>
      <c r="P123" s="225"/>
      <c r="Q123" s="225"/>
      <c r="R123" s="225"/>
      <c r="S123" s="225"/>
      <c r="T123" s="225"/>
      <c r="U123" s="225"/>
      <c r="V123" s="225"/>
      <c r="W123" s="225"/>
      <c r="X123" s="225"/>
      <c r="Y123" s="225"/>
      <c r="Z123" s="225"/>
      <c r="AA123" s="225"/>
      <c r="AB123" s="225"/>
      <c r="AC123" s="225"/>
      <c r="AD123" s="225"/>
      <c r="AE123" s="225"/>
      <c r="AF123" s="225"/>
      <c r="AG123" s="225"/>
      <c r="AH123" s="225"/>
      <c r="AI123" s="225"/>
      <c r="AJ123" s="225"/>
      <c r="AK123" s="225"/>
      <c r="AL123" s="225"/>
      <c r="AM123" s="225"/>
      <c r="AN123" s="225"/>
      <c r="AO123" s="225"/>
      <c r="AP123" s="225"/>
      <c r="AQ123" s="225"/>
      <c r="AR123" s="225"/>
      <c r="AS123" s="225"/>
      <c r="AT123" s="225"/>
      <c r="AU123" s="225"/>
      <c r="AV123" s="225"/>
      <c r="AW123" s="225"/>
      <c r="AX123" s="225"/>
      <c r="AY123" s="225"/>
      <c r="AZ123" s="225"/>
      <c r="BA123" s="225"/>
      <c r="BB123" s="225"/>
      <c r="BC123" s="225"/>
      <c r="BD123" s="225"/>
      <c r="BE123" s="225"/>
      <c r="BF123" s="225"/>
      <c r="BG123" s="225"/>
      <c r="BH123" s="225"/>
      <c r="BI123" s="225"/>
      <c r="BJ123" s="225"/>
      <c r="BK123" s="225"/>
      <c r="BL123" s="225"/>
      <c r="BM123" s="225"/>
      <c r="BN123" s="225"/>
      <c r="BO123" s="225"/>
      <c r="BP123" s="225"/>
      <c r="BQ123" s="225"/>
      <c r="BR123" s="225"/>
      <c r="BS123" s="225"/>
      <c r="BT123" s="225"/>
      <c r="BU123" s="225"/>
      <c r="BV123" s="225"/>
      <c r="BW123" s="225"/>
      <c r="BX123" s="225"/>
      <c r="BY123" s="225"/>
      <c r="BZ123" s="225"/>
      <c r="CA123" s="225"/>
      <c r="CB123" s="225"/>
      <c r="CC123" s="225"/>
      <c r="CD123" s="225"/>
      <c r="CE123" s="225"/>
      <c r="CF123" s="225"/>
      <c r="CG123" s="225"/>
      <c r="CH123" s="225"/>
      <c r="CI123" s="225"/>
      <c r="CJ123" s="225"/>
      <c r="CK123" s="225"/>
      <c r="CL123" s="225"/>
      <c r="CM123" s="225"/>
      <c r="CN123" s="225"/>
      <c r="CO123" s="225"/>
      <c r="CP123" s="225"/>
      <c r="CQ123" s="225"/>
      <c r="CR123" s="265"/>
    </row>
    <row r="124" spans="1:96" s="234" customFormat="1" ht="15" customHeight="1" x14ac:dyDescent="0.35">
      <c r="A124" s="238">
        <v>108</v>
      </c>
      <c r="B124" s="234" t="s">
        <v>910</v>
      </c>
      <c r="C124" s="234" t="s">
        <v>314</v>
      </c>
      <c r="D124" s="234" t="s">
        <v>911</v>
      </c>
      <c r="E124" s="234" t="s">
        <v>170</v>
      </c>
      <c r="F124" s="234" t="s">
        <v>886</v>
      </c>
      <c r="G124" s="234">
        <v>0</v>
      </c>
      <c r="H124" s="237">
        <v>75</v>
      </c>
      <c r="I124" s="237" t="s">
        <v>308</v>
      </c>
      <c r="J124" s="237">
        <v>2023</v>
      </c>
      <c r="K124" s="234" t="s">
        <v>887</v>
      </c>
      <c r="L124" s="234" t="s">
        <v>912</v>
      </c>
      <c r="M124" s="234" t="s">
        <v>913</v>
      </c>
      <c r="N124" s="247" t="s">
        <v>889</v>
      </c>
      <c r="O124" s="290" t="s">
        <v>890</v>
      </c>
      <c r="P124" s="225"/>
      <c r="Q124" s="225"/>
      <c r="R124" s="225"/>
      <c r="S124" s="225"/>
      <c r="T124" s="225"/>
      <c r="U124" s="225"/>
      <c r="V124" s="225"/>
      <c r="W124" s="225"/>
      <c r="X124" s="225"/>
      <c r="Y124" s="225"/>
      <c r="Z124" s="225"/>
      <c r="AA124" s="225"/>
      <c r="AB124" s="225"/>
      <c r="AC124" s="225"/>
      <c r="AD124" s="225"/>
      <c r="AE124" s="225"/>
      <c r="AF124" s="225"/>
      <c r="AG124" s="225"/>
      <c r="AH124" s="225"/>
      <c r="AI124" s="225"/>
      <c r="AJ124" s="225"/>
      <c r="AK124" s="225"/>
      <c r="AL124" s="225"/>
      <c r="AM124" s="225"/>
      <c r="AN124" s="225"/>
      <c r="AO124" s="225"/>
      <c r="AP124" s="225"/>
      <c r="AQ124" s="225"/>
      <c r="AR124" s="225"/>
      <c r="AS124" s="225"/>
      <c r="AT124" s="225"/>
      <c r="AU124" s="225"/>
      <c r="AV124" s="225"/>
      <c r="AW124" s="225"/>
      <c r="AX124" s="225"/>
      <c r="AY124" s="225"/>
      <c r="AZ124" s="225"/>
      <c r="BA124" s="225"/>
      <c r="BB124" s="225"/>
      <c r="BC124" s="225"/>
      <c r="BD124" s="225"/>
      <c r="BE124" s="225"/>
      <c r="BF124" s="225"/>
      <c r="BG124" s="225"/>
      <c r="BH124" s="225"/>
      <c r="BI124" s="225"/>
      <c r="BJ124" s="225"/>
      <c r="BK124" s="225"/>
      <c r="BL124" s="225"/>
      <c r="BM124" s="225"/>
      <c r="BN124" s="225"/>
      <c r="BO124" s="225"/>
      <c r="BP124" s="225"/>
      <c r="BQ124" s="225"/>
      <c r="BR124" s="225"/>
      <c r="BS124" s="225"/>
      <c r="BT124" s="225"/>
      <c r="BU124" s="225"/>
      <c r="BV124" s="225"/>
      <c r="BW124" s="225"/>
      <c r="BX124" s="225"/>
      <c r="BY124" s="225"/>
      <c r="BZ124" s="225"/>
      <c r="CA124" s="225"/>
      <c r="CB124" s="225"/>
      <c r="CC124" s="225"/>
      <c r="CD124" s="225"/>
      <c r="CE124" s="225"/>
      <c r="CF124" s="225"/>
      <c r="CG124" s="225"/>
      <c r="CH124" s="225"/>
      <c r="CI124" s="225"/>
      <c r="CJ124" s="225"/>
      <c r="CK124" s="225"/>
      <c r="CL124" s="225"/>
      <c r="CM124" s="225"/>
      <c r="CN124" s="225"/>
      <c r="CO124" s="225"/>
      <c r="CP124" s="225"/>
      <c r="CQ124" s="225"/>
      <c r="CR124" s="265"/>
    </row>
    <row r="125" spans="1:96" s="234" customFormat="1" ht="15" customHeight="1" x14ac:dyDescent="0.35">
      <c r="A125" s="238">
        <v>109</v>
      </c>
      <c r="B125" s="234" t="s">
        <v>910</v>
      </c>
      <c r="C125" s="234" t="s">
        <v>314</v>
      </c>
      <c r="D125" s="234" t="s">
        <v>914</v>
      </c>
      <c r="E125" s="234" t="s">
        <v>170</v>
      </c>
      <c r="F125" s="234" t="s">
        <v>892</v>
      </c>
      <c r="G125" s="234">
        <v>0</v>
      </c>
      <c r="H125" s="237">
        <v>410</v>
      </c>
      <c r="I125" s="237" t="s">
        <v>324</v>
      </c>
      <c r="J125" s="237">
        <v>2026</v>
      </c>
      <c r="K125" s="234" t="s">
        <v>893</v>
      </c>
      <c r="L125" s="234" t="s">
        <v>912</v>
      </c>
      <c r="M125" s="234" t="s">
        <v>915</v>
      </c>
      <c r="N125" s="247" t="s">
        <v>895</v>
      </c>
      <c r="O125" s="290" t="s">
        <v>896</v>
      </c>
      <c r="P125" s="225"/>
      <c r="Q125" s="225"/>
      <c r="R125" s="225"/>
      <c r="S125" s="225"/>
      <c r="T125" s="225"/>
      <c r="U125" s="225"/>
      <c r="V125" s="225"/>
      <c r="W125" s="225"/>
      <c r="X125" s="225"/>
      <c r="Y125" s="225"/>
      <c r="Z125" s="225"/>
      <c r="AA125" s="225"/>
      <c r="AB125" s="225"/>
      <c r="AC125" s="225"/>
      <c r="AD125" s="225"/>
      <c r="AE125" s="225"/>
      <c r="AF125" s="225"/>
      <c r="AG125" s="225"/>
      <c r="AH125" s="225"/>
      <c r="AI125" s="225"/>
      <c r="AJ125" s="225"/>
      <c r="AK125" s="225"/>
      <c r="AL125" s="225"/>
      <c r="AM125" s="225"/>
      <c r="AN125" s="225"/>
      <c r="AO125" s="225"/>
      <c r="AP125" s="225"/>
      <c r="AQ125" s="225"/>
      <c r="AR125" s="225"/>
      <c r="AS125" s="225"/>
      <c r="AT125" s="225"/>
      <c r="AU125" s="225"/>
      <c r="AV125" s="225"/>
      <c r="AW125" s="225"/>
      <c r="AX125" s="225"/>
      <c r="AY125" s="225"/>
      <c r="AZ125" s="225"/>
      <c r="BA125" s="225"/>
      <c r="BB125" s="225"/>
      <c r="BC125" s="225"/>
      <c r="BD125" s="225"/>
      <c r="BE125" s="225"/>
      <c r="BF125" s="225"/>
      <c r="BG125" s="225"/>
      <c r="BH125" s="225"/>
      <c r="BI125" s="225"/>
      <c r="BJ125" s="225"/>
      <c r="BK125" s="225"/>
      <c r="BL125" s="225"/>
      <c r="BM125" s="225"/>
      <c r="BN125" s="225"/>
      <c r="BO125" s="225"/>
      <c r="BP125" s="225"/>
      <c r="BQ125" s="225"/>
      <c r="BR125" s="225"/>
      <c r="BS125" s="225"/>
      <c r="BT125" s="225"/>
      <c r="BU125" s="225"/>
      <c r="BV125" s="225"/>
      <c r="BW125" s="225"/>
      <c r="BX125" s="225"/>
      <c r="BY125" s="225"/>
      <c r="BZ125" s="225"/>
      <c r="CA125" s="225"/>
      <c r="CB125" s="225"/>
      <c r="CC125" s="225"/>
      <c r="CD125" s="225"/>
      <c r="CE125" s="225"/>
      <c r="CF125" s="225"/>
      <c r="CG125" s="225"/>
      <c r="CH125" s="225"/>
      <c r="CI125" s="225"/>
      <c r="CJ125" s="225"/>
      <c r="CK125" s="225"/>
      <c r="CL125" s="225"/>
      <c r="CM125" s="225"/>
      <c r="CN125" s="225"/>
      <c r="CO125" s="225"/>
      <c r="CP125" s="225"/>
      <c r="CQ125" s="225"/>
      <c r="CR125" s="265"/>
    </row>
    <row r="126" spans="1:96" s="234" customFormat="1" ht="15" customHeight="1" x14ac:dyDescent="0.35">
      <c r="A126" s="172">
        <v>110</v>
      </c>
      <c r="B126" s="84" t="s">
        <v>916</v>
      </c>
      <c r="C126" s="84" t="s">
        <v>305</v>
      </c>
      <c r="D126" s="84" t="s">
        <v>917</v>
      </c>
      <c r="E126" s="84" t="s">
        <v>918</v>
      </c>
      <c r="F126" s="84"/>
      <c r="G126" s="84"/>
      <c r="H126" s="173"/>
      <c r="I126" s="173" t="s">
        <v>308</v>
      </c>
      <c r="J126" s="173">
        <v>2023</v>
      </c>
      <c r="K126" s="84" t="s">
        <v>919</v>
      </c>
      <c r="L126" s="84" t="s">
        <v>920</v>
      </c>
      <c r="M126" s="84" t="s">
        <v>921</v>
      </c>
      <c r="N126" s="84" t="s">
        <v>922</v>
      </c>
      <c r="O126" s="260" t="s">
        <v>923</v>
      </c>
      <c r="P126" s="225"/>
      <c r="Q126" s="225"/>
      <c r="R126" s="225"/>
      <c r="S126" s="225"/>
      <c r="T126" s="225"/>
      <c r="U126" s="225"/>
      <c r="V126" s="225"/>
      <c r="W126" s="225"/>
      <c r="X126" s="225"/>
      <c r="Y126" s="225"/>
      <c r="Z126" s="225"/>
      <c r="AA126" s="225"/>
      <c r="AB126" s="225"/>
      <c r="AC126" s="225"/>
      <c r="AD126" s="225"/>
      <c r="AE126" s="225"/>
      <c r="AF126" s="225"/>
      <c r="AG126" s="225"/>
      <c r="AH126" s="225"/>
      <c r="AI126" s="225"/>
      <c r="AJ126" s="225"/>
      <c r="AK126" s="225"/>
      <c r="AL126" s="225"/>
      <c r="AM126" s="225"/>
      <c r="AN126" s="225"/>
      <c r="AO126" s="225"/>
      <c r="AP126" s="225"/>
      <c r="AQ126" s="225"/>
      <c r="AR126" s="225"/>
      <c r="AS126" s="225"/>
      <c r="AT126" s="225"/>
      <c r="AU126" s="225"/>
      <c r="AV126" s="225"/>
      <c r="AW126" s="225"/>
      <c r="AX126" s="225"/>
      <c r="AY126" s="225"/>
      <c r="AZ126" s="225"/>
      <c r="BA126" s="225"/>
      <c r="BB126" s="225"/>
      <c r="BC126" s="225"/>
      <c r="BD126" s="225"/>
      <c r="BE126" s="225"/>
      <c r="BF126" s="225"/>
      <c r="BG126" s="225"/>
      <c r="BH126" s="225"/>
      <c r="BI126" s="225"/>
      <c r="BJ126" s="225"/>
      <c r="BK126" s="225"/>
      <c r="BL126" s="225"/>
      <c r="BM126" s="225"/>
      <c r="BN126" s="225"/>
      <c r="BO126" s="225"/>
      <c r="BP126" s="225"/>
      <c r="BQ126" s="225"/>
      <c r="BR126" s="225"/>
      <c r="BS126" s="225"/>
      <c r="BT126" s="225"/>
      <c r="BU126" s="225"/>
      <c r="BV126" s="225"/>
      <c r="BW126" s="225"/>
      <c r="BX126" s="225"/>
      <c r="BY126" s="225"/>
      <c r="BZ126" s="225"/>
      <c r="CA126" s="225"/>
      <c r="CB126" s="225"/>
      <c r="CC126" s="225"/>
      <c r="CD126" s="225"/>
      <c r="CE126" s="225"/>
      <c r="CF126" s="225"/>
      <c r="CG126" s="225"/>
      <c r="CH126" s="225"/>
      <c r="CI126" s="225"/>
      <c r="CJ126" s="225"/>
      <c r="CK126" s="225"/>
      <c r="CL126" s="225"/>
      <c r="CM126" s="225"/>
      <c r="CN126" s="225"/>
      <c r="CO126" s="225"/>
      <c r="CP126" s="225"/>
      <c r="CQ126" s="225"/>
      <c r="CR126" s="265"/>
    </row>
    <row r="127" spans="1:96" s="234" customFormat="1" ht="15" customHeight="1" x14ac:dyDescent="0.35">
      <c r="A127" s="172">
        <v>111</v>
      </c>
      <c r="B127" s="84" t="s">
        <v>924</v>
      </c>
      <c r="C127" s="84" t="s">
        <v>305</v>
      </c>
      <c r="D127" s="84" t="s">
        <v>925</v>
      </c>
      <c r="E127" s="84" t="s">
        <v>918</v>
      </c>
      <c r="F127" s="84"/>
      <c r="G127" s="84"/>
      <c r="H127" s="173"/>
      <c r="I127" s="173" t="s">
        <v>308</v>
      </c>
      <c r="J127" s="173">
        <v>2023</v>
      </c>
      <c r="K127" s="84" t="s">
        <v>919</v>
      </c>
      <c r="L127" s="84" t="s">
        <v>920</v>
      </c>
      <c r="M127" s="84" t="s">
        <v>926</v>
      </c>
      <c r="N127" s="84" t="s">
        <v>927</v>
      </c>
      <c r="O127" s="260" t="s">
        <v>923</v>
      </c>
      <c r="P127" s="225"/>
      <c r="Q127" s="225"/>
      <c r="R127" s="225"/>
      <c r="S127" s="225"/>
      <c r="T127" s="225"/>
      <c r="U127" s="225"/>
      <c r="V127" s="225"/>
      <c r="W127" s="225"/>
      <c r="X127" s="225"/>
      <c r="Y127" s="225"/>
      <c r="Z127" s="225"/>
      <c r="AA127" s="225"/>
      <c r="AB127" s="225"/>
      <c r="AC127" s="225"/>
      <c r="AD127" s="225"/>
      <c r="AE127" s="225"/>
      <c r="AF127" s="225"/>
      <c r="AG127" s="225"/>
      <c r="AH127" s="225"/>
      <c r="AI127" s="225"/>
      <c r="AJ127" s="225"/>
      <c r="AK127" s="225"/>
      <c r="AL127" s="225"/>
      <c r="AM127" s="225"/>
      <c r="AN127" s="225"/>
      <c r="AO127" s="225"/>
      <c r="AP127" s="225"/>
      <c r="AQ127" s="225"/>
      <c r="AR127" s="225"/>
      <c r="AS127" s="225"/>
      <c r="AT127" s="225"/>
      <c r="AU127" s="225"/>
      <c r="AV127" s="225"/>
      <c r="AW127" s="225"/>
      <c r="AX127" s="225"/>
      <c r="AY127" s="225"/>
      <c r="AZ127" s="225"/>
      <c r="BA127" s="225"/>
      <c r="BB127" s="225"/>
      <c r="BC127" s="225"/>
      <c r="BD127" s="225"/>
      <c r="BE127" s="225"/>
      <c r="BF127" s="225"/>
      <c r="BG127" s="225"/>
      <c r="BH127" s="225"/>
      <c r="BI127" s="225"/>
      <c r="BJ127" s="225"/>
      <c r="BK127" s="225"/>
      <c r="BL127" s="225"/>
      <c r="BM127" s="225"/>
      <c r="BN127" s="225"/>
      <c r="BO127" s="225"/>
      <c r="BP127" s="225"/>
      <c r="BQ127" s="225"/>
      <c r="BR127" s="225"/>
      <c r="BS127" s="225"/>
      <c r="BT127" s="225"/>
      <c r="BU127" s="225"/>
      <c r="BV127" s="225"/>
      <c r="BW127" s="225"/>
      <c r="BX127" s="225"/>
      <c r="BY127" s="225"/>
      <c r="BZ127" s="225"/>
      <c r="CA127" s="225"/>
      <c r="CB127" s="225"/>
      <c r="CC127" s="225"/>
      <c r="CD127" s="225"/>
      <c r="CE127" s="225"/>
      <c r="CF127" s="225"/>
      <c r="CG127" s="225"/>
      <c r="CH127" s="225"/>
      <c r="CI127" s="225"/>
      <c r="CJ127" s="225"/>
      <c r="CK127" s="225"/>
      <c r="CL127" s="225"/>
      <c r="CM127" s="225"/>
      <c r="CN127" s="225"/>
      <c r="CO127" s="225"/>
      <c r="CP127" s="225"/>
      <c r="CQ127" s="225"/>
      <c r="CR127" s="265"/>
    </row>
    <row r="128" spans="1:96" s="234" customFormat="1" ht="15" customHeight="1" x14ac:dyDescent="0.35">
      <c r="A128" s="172">
        <v>112</v>
      </c>
      <c r="B128" s="84" t="s">
        <v>928</v>
      </c>
      <c r="C128" s="84" t="s">
        <v>314</v>
      </c>
      <c r="D128" s="84" t="s">
        <v>929</v>
      </c>
      <c r="E128" s="84"/>
      <c r="F128" s="84" t="s">
        <v>930</v>
      </c>
      <c r="G128" s="174">
        <v>0</v>
      </c>
      <c r="H128" s="214">
        <v>270</v>
      </c>
      <c r="I128" s="173" t="s">
        <v>324</v>
      </c>
      <c r="J128" s="173">
        <v>2026</v>
      </c>
      <c r="K128" s="84" t="s">
        <v>931</v>
      </c>
      <c r="L128" s="84" t="s">
        <v>516</v>
      </c>
      <c r="M128" s="84" t="s">
        <v>932</v>
      </c>
      <c r="N128" s="84" t="s">
        <v>933</v>
      </c>
      <c r="O128" s="260" t="s">
        <v>934</v>
      </c>
      <c r="P128" s="225"/>
      <c r="Q128" s="225"/>
      <c r="R128" s="225"/>
      <c r="S128" s="225"/>
      <c r="T128" s="225"/>
      <c r="U128" s="225"/>
      <c r="V128" s="225"/>
      <c r="W128" s="225"/>
      <c r="X128" s="225"/>
      <c r="Y128" s="225"/>
      <c r="Z128" s="225"/>
      <c r="AA128" s="225"/>
      <c r="AB128" s="225"/>
      <c r="AC128" s="225"/>
      <c r="AD128" s="225"/>
      <c r="AE128" s="225"/>
      <c r="AF128" s="225"/>
      <c r="AG128" s="225"/>
      <c r="AH128" s="225"/>
      <c r="AI128" s="225"/>
      <c r="AJ128" s="225"/>
      <c r="AK128" s="225"/>
      <c r="AL128" s="225"/>
      <c r="AM128" s="225"/>
      <c r="AN128" s="225"/>
      <c r="AO128" s="225"/>
      <c r="AP128" s="225"/>
      <c r="AQ128" s="225"/>
      <c r="AR128" s="225"/>
      <c r="AS128" s="225"/>
      <c r="AT128" s="225"/>
      <c r="AU128" s="225"/>
      <c r="AV128" s="225"/>
      <c r="AW128" s="225"/>
      <c r="AX128" s="225"/>
      <c r="AY128" s="225"/>
      <c r="AZ128" s="225"/>
      <c r="BA128" s="225"/>
      <c r="BB128" s="225"/>
      <c r="BC128" s="225"/>
      <c r="BD128" s="225"/>
      <c r="BE128" s="225"/>
      <c r="BF128" s="225"/>
      <c r="BG128" s="225"/>
      <c r="BH128" s="225"/>
      <c r="BI128" s="225"/>
      <c r="BJ128" s="225"/>
      <c r="BK128" s="225"/>
      <c r="BL128" s="225"/>
      <c r="BM128" s="225"/>
      <c r="BN128" s="225"/>
      <c r="BO128" s="225"/>
      <c r="BP128" s="225"/>
      <c r="BQ128" s="225"/>
      <c r="BR128" s="225"/>
      <c r="BS128" s="225"/>
      <c r="BT128" s="225"/>
      <c r="BU128" s="225"/>
      <c r="BV128" s="225"/>
      <c r="BW128" s="225"/>
      <c r="BX128" s="225"/>
      <c r="BY128" s="225"/>
      <c r="BZ128" s="225"/>
      <c r="CA128" s="225"/>
      <c r="CB128" s="225"/>
      <c r="CC128" s="225"/>
      <c r="CD128" s="225"/>
      <c r="CE128" s="225"/>
      <c r="CF128" s="225"/>
      <c r="CG128" s="225"/>
      <c r="CH128" s="225"/>
      <c r="CI128" s="225"/>
      <c r="CJ128" s="225"/>
      <c r="CK128" s="225"/>
      <c r="CL128" s="225"/>
      <c r="CM128" s="225"/>
      <c r="CN128" s="225"/>
      <c r="CO128" s="225"/>
      <c r="CP128" s="225"/>
      <c r="CQ128" s="225"/>
      <c r="CR128" s="265"/>
    </row>
    <row r="129" spans="1:96" s="234" customFormat="1" ht="15" customHeight="1" x14ac:dyDescent="0.35">
      <c r="A129" s="172">
        <v>113</v>
      </c>
      <c r="B129" s="84" t="s">
        <v>935</v>
      </c>
      <c r="C129" s="84" t="s">
        <v>305</v>
      </c>
      <c r="D129" s="84" t="s">
        <v>936</v>
      </c>
      <c r="E129" s="84" t="s">
        <v>937</v>
      </c>
      <c r="F129" s="84"/>
      <c r="G129" s="84"/>
      <c r="H129" s="173"/>
      <c r="I129" s="173" t="s">
        <v>398</v>
      </c>
      <c r="J129" s="173">
        <v>2024</v>
      </c>
      <c r="K129" s="84" t="s">
        <v>516</v>
      </c>
      <c r="L129" s="84" t="s">
        <v>516</v>
      </c>
      <c r="M129" s="84" t="s">
        <v>938</v>
      </c>
      <c r="N129" s="84" t="s">
        <v>922</v>
      </c>
      <c r="O129" s="260" t="s">
        <v>923</v>
      </c>
      <c r="P129" s="225"/>
      <c r="Q129" s="225"/>
      <c r="R129" s="225"/>
      <c r="S129" s="225"/>
      <c r="T129" s="225"/>
      <c r="U129" s="225"/>
      <c r="V129" s="225"/>
      <c r="W129" s="225"/>
      <c r="X129" s="225"/>
      <c r="Y129" s="225"/>
      <c r="Z129" s="225"/>
      <c r="AA129" s="225"/>
      <c r="AB129" s="225"/>
      <c r="AC129" s="225"/>
      <c r="AD129" s="225"/>
      <c r="AE129" s="225"/>
      <c r="AF129" s="225"/>
      <c r="AG129" s="225"/>
      <c r="AH129" s="225"/>
      <c r="AI129" s="225"/>
      <c r="AJ129" s="225"/>
      <c r="AK129" s="225"/>
      <c r="AL129" s="225"/>
      <c r="AM129" s="225"/>
      <c r="AN129" s="225"/>
      <c r="AO129" s="225"/>
      <c r="AP129" s="225"/>
      <c r="AQ129" s="225"/>
      <c r="AR129" s="225"/>
      <c r="AS129" s="225"/>
      <c r="AT129" s="225"/>
      <c r="AU129" s="225"/>
      <c r="AV129" s="225"/>
      <c r="AW129" s="225"/>
      <c r="AX129" s="225"/>
      <c r="AY129" s="225"/>
      <c r="AZ129" s="225"/>
      <c r="BA129" s="225"/>
      <c r="BB129" s="225"/>
      <c r="BC129" s="225"/>
      <c r="BD129" s="225"/>
      <c r="BE129" s="225"/>
      <c r="BF129" s="225"/>
      <c r="BG129" s="225"/>
      <c r="BH129" s="225"/>
      <c r="BI129" s="225"/>
      <c r="BJ129" s="225"/>
      <c r="BK129" s="225"/>
      <c r="BL129" s="225"/>
      <c r="BM129" s="225"/>
      <c r="BN129" s="225"/>
      <c r="BO129" s="225"/>
      <c r="BP129" s="225"/>
      <c r="BQ129" s="225"/>
      <c r="BR129" s="225"/>
      <c r="BS129" s="225"/>
      <c r="BT129" s="225"/>
      <c r="BU129" s="225"/>
      <c r="BV129" s="225"/>
      <c r="BW129" s="225"/>
      <c r="BX129" s="225"/>
      <c r="BY129" s="225"/>
      <c r="BZ129" s="225"/>
      <c r="CA129" s="225"/>
      <c r="CB129" s="225"/>
      <c r="CC129" s="225"/>
      <c r="CD129" s="225"/>
      <c r="CE129" s="225"/>
      <c r="CF129" s="225"/>
      <c r="CG129" s="225"/>
      <c r="CH129" s="225"/>
      <c r="CI129" s="225"/>
      <c r="CJ129" s="225"/>
      <c r="CK129" s="225"/>
      <c r="CL129" s="225"/>
      <c r="CM129" s="225"/>
      <c r="CN129" s="225"/>
      <c r="CO129" s="225"/>
      <c r="CP129" s="225"/>
      <c r="CQ129" s="225"/>
      <c r="CR129" s="265"/>
    </row>
    <row r="130" spans="1:96" s="234" customFormat="1" ht="15" customHeight="1" x14ac:dyDescent="0.35">
      <c r="A130" s="172">
        <v>114</v>
      </c>
      <c r="B130" s="84" t="s">
        <v>935</v>
      </c>
      <c r="C130" s="84" t="s">
        <v>314</v>
      </c>
      <c r="D130" s="84" t="s">
        <v>939</v>
      </c>
      <c r="E130" s="84"/>
      <c r="F130" s="84" t="s">
        <v>940</v>
      </c>
      <c r="G130" s="174">
        <v>0</v>
      </c>
      <c r="H130" s="214">
        <v>245327</v>
      </c>
      <c r="I130" s="173" t="s">
        <v>324</v>
      </c>
      <c r="J130" s="173">
        <v>2026</v>
      </c>
      <c r="K130" s="84" t="s">
        <v>931</v>
      </c>
      <c r="L130" s="84" t="s">
        <v>516</v>
      </c>
      <c r="M130" s="84" t="s">
        <v>941</v>
      </c>
      <c r="N130" s="84" t="s">
        <v>942</v>
      </c>
      <c r="O130" s="260" t="s">
        <v>934</v>
      </c>
      <c r="P130" s="225"/>
      <c r="Q130" s="225"/>
      <c r="R130" s="225"/>
      <c r="S130" s="225"/>
      <c r="T130" s="225"/>
      <c r="U130" s="225"/>
      <c r="V130" s="225"/>
      <c r="W130" s="225"/>
      <c r="X130" s="225"/>
      <c r="Y130" s="225"/>
      <c r="Z130" s="225"/>
      <c r="AA130" s="225"/>
      <c r="AB130" s="225"/>
      <c r="AC130" s="225"/>
      <c r="AD130" s="225"/>
      <c r="AE130" s="225"/>
      <c r="AF130" s="225"/>
      <c r="AG130" s="225"/>
      <c r="AH130" s="225"/>
      <c r="AI130" s="225"/>
      <c r="AJ130" s="225"/>
      <c r="AK130" s="225"/>
      <c r="AL130" s="225"/>
      <c r="AM130" s="225"/>
      <c r="AN130" s="225"/>
      <c r="AO130" s="225"/>
      <c r="AP130" s="225"/>
      <c r="AQ130" s="225"/>
      <c r="AR130" s="225"/>
      <c r="AS130" s="225"/>
      <c r="AT130" s="225"/>
      <c r="AU130" s="225"/>
      <c r="AV130" s="225"/>
      <c r="AW130" s="225"/>
      <c r="AX130" s="225"/>
      <c r="AY130" s="225"/>
      <c r="AZ130" s="225"/>
      <c r="BA130" s="225"/>
      <c r="BB130" s="225"/>
      <c r="BC130" s="225"/>
      <c r="BD130" s="225"/>
      <c r="BE130" s="225"/>
      <c r="BF130" s="225"/>
      <c r="BG130" s="225"/>
      <c r="BH130" s="225"/>
      <c r="BI130" s="225"/>
      <c r="BJ130" s="225"/>
      <c r="BK130" s="225"/>
      <c r="BL130" s="225"/>
      <c r="BM130" s="225"/>
      <c r="BN130" s="225"/>
      <c r="BO130" s="225"/>
      <c r="BP130" s="225"/>
      <c r="BQ130" s="225"/>
      <c r="BR130" s="225"/>
      <c r="BS130" s="225"/>
      <c r="BT130" s="225"/>
      <c r="BU130" s="225"/>
      <c r="BV130" s="225"/>
      <c r="BW130" s="225"/>
      <c r="BX130" s="225"/>
      <c r="BY130" s="225"/>
      <c r="BZ130" s="225"/>
      <c r="CA130" s="225"/>
      <c r="CB130" s="225"/>
      <c r="CC130" s="225"/>
      <c r="CD130" s="225"/>
      <c r="CE130" s="225"/>
      <c r="CF130" s="225"/>
      <c r="CG130" s="225"/>
      <c r="CH130" s="225"/>
      <c r="CI130" s="225"/>
      <c r="CJ130" s="225"/>
      <c r="CK130" s="225"/>
      <c r="CL130" s="225"/>
      <c r="CM130" s="225"/>
      <c r="CN130" s="225"/>
      <c r="CO130" s="225"/>
      <c r="CP130" s="225"/>
      <c r="CQ130" s="225"/>
      <c r="CR130" s="265"/>
    </row>
    <row r="131" spans="1:96" s="234" customFormat="1" ht="15" customHeight="1" x14ac:dyDescent="0.35">
      <c r="A131" s="172">
        <v>115</v>
      </c>
      <c r="B131" s="84" t="s">
        <v>943</v>
      </c>
      <c r="C131" s="84" t="s">
        <v>314</v>
      </c>
      <c r="D131" s="84" t="s">
        <v>944</v>
      </c>
      <c r="E131" s="84" t="s">
        <v>945</v>
      </c>
      <c r="F131" s="84" t="s">
        <v>329</v>
      </c>
      <c r="G131" s="174">
        <v>0</v>
      </c>
      <c r="H131" s="214">
        <v>52</v>
      </c>
      <c r="I131" s="173" t="s">
        <v>308</v>
      </c>
      <c r="J131" s="173">
        <v>2025</v>
      </c>
      <c r="K131" s="84" t="s">
        <v>946</v>
      </c>
      <c r="L131" s="84" t="s">
        <v>947</v>
      </c>
      <c r="M131" s="84" t="s">
        <v>948</v>
      </c>
      <c r="N131" s="84" t="s">
        <v>949</v>
      </c>
      <c r="O131" s="260" t="s">
        <v>950</v>
      </c>
      <c r="P131" s="225"/>
      <c r="Q131" s="225"/>
      <c r="R131" s="225"/>
      <c r="S131" s="225"/>
      <c r="T131" s="225"/>
      <c r="U131" s="225"/>
      <c r="V131" s="225"/>
      <c r="W131" s="225"/>
      <c r="X131" s="225"/>
      <c r="Y131" s="225"/>
      <c r="Z131" s="225"/>
      <c r="AA131" s="225"/>
      <c r="AB131" s="225"/>
      <c r="AC131" s="225"/>
      <c r="AD131" s="225"/>
      <c r="AE131" s="225"/>
      <c r="AF131" s="225"/>
      <c r="AG131" s="225"/>
      <c r="AH131" s="225"/>
      <c r="AI131" s="225"/>
      <c r="AJ131" s="225"/>
      <c r="AK131" s="225"/>
      <c r="AL131" s="225"/>
      <c r="AM131" s="225"/>
      <c r="AN131" s="225"/>
      <c r="AO131" s="225"/>
      <c r="AP131" s="225"/>
      <c r="AQ131" s="225"/>
      <c r="AR131" s="225"/>
      <c r="AS131" s="225"/>
      <c r="AT131" s="225"/>
      <c r="AU131" s="225"/>
      <c r="AV131" s="225"/>
      <c r="AW131" s="225"/>
      <c r="AX131" s="225"/>
      <c r="AY131" s="225"/>
      <c r="AZ131" s="225"/>
      <c r="BA131" s="225"/>
      <c r="BB131" s="225"/>
      <c r="BC131" s="225"/>
      <c r="BD131" s="225"/>
      <c r="BE131" s="225"/>
      <c r="BF131" s="225"/>
      <c r="BG131" s="225"/>
      <c r="BH131" s="225"/>
      <c r="BI131" s="225"/>
      <c r="BJ131" s="225"/>
      <c r="BK131" s="225"/>
      <c r="BL131" s="225"/>
      <c r="BM131" s="225"/>
      <c r="BN131" s="225"/>
      <c r="BO131" s="225"/>
      <c r="BP131" s="225"/>
      <c r="BQ131" s="225"/>
      <c r="BR131" s="225"/>
      <c r="BS131" s="225"/>
      <c r="BT131" s="225"/>
      <c r="BU131" s="225"/>
      <c r="BV131" s="225"/>
      <c r="BW131" s="225"/>
      <c r="BX131" s="225"/>
      <c r="BY131" s="225"/>
      <c r="BZ131" s="225"/>
      <c r="CA131" s="225"/>
      <c r="CB131" s="225"/>
      <c r="CC131" s="225"/>
      <c r="CD131" s="225"/>
      <c r="CE131" s="225"/>
      <c r="CF131" s="225"/>
      <c r="CG131" s="225"/>
      <c r="CH131" s="225"/>
      <c r="CI131" s="225"/>
      <c r="CJ131" s="225"/>
      <c r="CK131" s="225"/>
      <c r="CL131" s="225"/>
      <c r="CM131" s="225"/>
      <c r="CN131" s="225"/>
      <c r="CO131" s="225"/>
      <c r="CP131" s="225"/>
      <c r="CQ131" s="225"/>
      <c r="CR131" s="265"/>
    </row>
    <row r="132" spans="1:96" s="234" customFormat="1" ht="15" customHeight="1" x14ac:dyDescent="0.35">
      <c r="A132" s="242">
        <v>116</v>
      </c>
      <c r="B132" s="247" t="s">
        <v>943</v>
      </c>
      <c r="C132" s="234" t="s">
        <v>314</v>
      </c>
      <c r="D132" s="234" t="s">
        <v>951</v>
      </c>
      <c r="E132" s="234" t="s">
        <v>945</v>
      </c>
      <c r="F132" s="234" t="s">
        <v>952</v>
      </c>
      <c r="G132" s="234">
        <v>0</v>
      </c>
      <c r="H132" s="237">
        <v>40</v>
      </c>
      <c r="I132" s="237" t="s">
        <v>398</v>
      </c>
      <c r="J132" s="237">
        <v>2026</v>
      </c>
      <c r="K132" s="234" t="s">
        <v>946</v>
      </c>
      <c r="L132" s="234" t="s">
        <v>947</v>
      </c>
      <c r="M132" s="234" t="s">
        <v>953</v>
      </c>
      <c r="N132" s="247" t="s">
        <v>949</v>
      </c>
      <c r="O132" s="290" t="s">
        <v>950</v>
      </c>
      <c r="P132" s="225"/>
      <c r="Q132" s="225"/>
      <c r="R132" s="225"/>
      <c r="S132" s="225"/>
      <c r="T132" s="225"/>
      <c r="U132" s="225"/>
      <c r="V132" s="225"/>
      <c r="W132" s="225"/>
      <c r="X132" s="225"/>
      <c r="Y132" s="225"/>
      <c r="Z132" s="225"/>
      <c r="AA132" s="225"/>
      <c r="AB132" s="225"/>
      <c r="AC132" s="225"/>
      <c r="AD132" s="225"/>
      <c r="AE132" s="225"/>
      <c r="AF132" s="225"/>
      <c r="AG132" s="225"/>
      <c r="AH132" s="225"/>
      <c r="AI132" s="225"/>
      <c r="AJ132" s="225"/>
      <c r="AK132" s="225"/>
      <c r="AL132" s="225"/>
      <c r="AM132" s="225"/>
      <c r="AN132" s="225"/>
      <c r="AO132" s="225"/>
      <c r="AP132" s="225"/>
      <c r="AQ132" s="225"/>
      <c r="AR132" s="225"/>
      <c r="AS132" s="225"/>
      <c r="AT132" s="225"/>
      <c r="AU132" s="225"/>
      <c r="AV132" s="225"/>
      <c r="AW132" s="225"/>
      <c r="AX132" s="225"/>
      <c r="AY132" s="225"/>
      <c r="AZ132" s="225"/>
      <c r="BA132" s="225"/>
      <c r="BB132" s="225"/>
      <c r="BC132" s="225"/>
      <c r="BD132" s="225"/>
      <c r="BE132" s="225"/>
      <c r="BF132" s="225"/>
      <c r="BG132" s="225"/>
      <c r="BH132" s="225"/>
      <c r="BI132" s="225"/>
      <c r="BJ132" s="225"/>
      <c r="BK132" s="225"/>
      <c r="BL132" s="225"/>
      <c r="BM132" s="225"/>
      <c r="BN132" s="225"/>
      <c r="BO132" s="225"/>
      <c r="BP132" s="225"/>
      <c r="BQ132" s="225"/>
      <c r="BR132" s="225"/>
      <c r="BS132" s="225"/>
      <c r="BT132" s="225"/>
      <c r="BU132" s="225"/>
      <c r="BV132" s="225"/>
      <c r="BW132" s="225"/>
      <c r="BX132" s="225"/>
      <c r="BY132" s="225"/>
      <c r="BZ132" s="225"/>
      <c r="CA132" s="225"/>
      <c r="CB132" s="225"/>
      <c r="CC132" s="225"/>
      <c r="CD132" s="225"/>
      <c r="CE132" s="225"/>
      <c r="CF132" s="225"/>
      <c r="CG132" s="225"/>
      <c r="CH132" s="225"/>
      <c r="CI132" s="225"/>
      <c r="CJ132" s="225"/>
      <c r="CK132" s="225"/>
      <c r="CL132" s="225"/>
      <c r="CM132" s="225"/>
      <c r="CN132" s="225"/>
      <c r="CO132" s="225"/>
      <c r="CP132" s="225"/>
      <c r="CQ132" s="225"/>
      <c r="CR132" s="265"/>
    </row>
    <row r="133" spans="1:96" s="234" customFormat="1" ht="15" customHeight="1" x14ac:dyDescent="0.35">
      <c r="A133" s="242">
        <v>117</v>
      </c>
      <c r="B133" s="247" t="s">
        <v>954</v>
      </c>
      <c r="C133" s="234" t="s">
        <v>314</v>
      </c>
      <c r="D133" s="234" t="s">
        <v>955</v>
      </c>
      <c r="E133" s="234" t="s">
        <v>945</v>
      </c>
      <c r="F133" s="234" t="s">
        <v>956</v>
      </c>
      <c r="G133" s="234">
        <v>0</v>
      </c>
      <c r="H133" s="239">
        <v>1500</v>
      </c>
      <c r="I133" s="237" t="s">
        <v>308</v>
      </c>
      <c r="J133" s="237">
        <v>2025</v>
      </c>
      <c r="K133" s="234" t="s">
        <v>946</v>
      </c>
      <c r="L133" s="234" t="s">
        <v>947</v>
      </c>
      <c r="M133" s="234" t="s">
        <v>957</v>
      </c>
      <c r="N133" s="247" t="s">
        <v>949</v>
      </c>
      <c r="O133" s="290" t="s">
        <v>950</v>
      </c>
      <c r="P133" s="225"/>
      <c r="Q133" s="225"/>
      <c r="R133" s="225"/>
      <c r="S133" s="225"/>
      <c r="T133" s="225"/>
      <c r="U133" s="225"/>
      <c r="V133" s="225"/>
      <c r="W133" s="225"/>
      <c r="X133" s="225"/>
      <c r="Y133" s="225"/>
      <c r="Z133" s="225"/>
      <c r="AA133" s="225"/>
      <c r="AB133" s="225"/>
      <c r="AC133" s="225"/>
      <c r="AD133" s="225"/>
      <c r="AE133" s="225"/>
      <c r="AF133" s="225"/>
      <c r="AG133" s="225"/>
      <c r="AH133" s="225"/>
      <c r="AI133" s="225"/>
      <c r="AJ133" s="225"/>
      <c r="AK133" s="225"/>
      <c r="AL133" s="225"/>
      <c r="AM133" s="225"/>
      <c r="AN133" s="225"/>
      <c r="AO133" s="225"/>
      <c r="AP133" s="225"/>
      <c r="AQ133" s="225"/>
      <c r="AR133" s="225"/>
      <c r="AS133" s="225"/>
      <c r="AT133" s="225"/>
      <c r="AU133" s="225"/>
      <c r="AV133" s="225"/>
      <c r="AW133" s="225"/>
      <c r="AX133" s="225"/>
      <c r="AY133" s="225"/>
      <c r="AZ133" s="225"/>
      <c r="BA133" s="225"/>
      <c r="BB133" s="225"/>
      <c r="BC133" s="225"/>
      <c r="BD133" s="225"/>
      <c r="BE133" s="225"/>
      <c r="BF133" s="225"/>
      <c r="BG133" s="225"/>
      <c r="BH133" s="225"/>
      <c r="BI133" s="225"/>
      <c r="BJ133" s="225"/>
      <c r="BK133" s="225"/>
      <c r="BL133" s="225"/>
      <c r="BM133" s="225"/>
      <c r="BN133" s="225"/>
      <c r="BO133" s="225"/>
      <c r="BP133" s="225"/>
      <c r="BQ133" s="225"/>
      <c r="BR133" s="225"/>
      <c r="BS133" s="225"/>
      <c r="BT133" s="225"/>
      <c r="BU133" s="225"/>
      <c r="BV133" s="225"/>
      <c r="BW133" s="225"/>
      <c r="BX133" s="225"/>
      <c r="BY133" s="225"/>
      <c r="BZ133" s="225"/>
      <c r="CA133" s="225"/>
      <c r="CB133" s="225"/>
      <c r="CC133" s="225"/>
      <c r="CD133" s="225"/>
      <c r="CE133" s="225"/>
      <c r="CF133" s="225"/>
      <c r="CG133" s="225"/>
      <c r="CH133" s="225"/>
      <c r="CI133" s="225"/>
      <c r="CJ133" s="225"/>
      <c r="CK133" s="225"/>
      <c r="CL133" s="225"/>
      <c r="CM133" s="225"/>
      <c r="CN133" s="225"/>
      <c r="CO133" s="225"/>
      <c r="CP133" s="225"/>
      <c r="CQ133" s="225"/>
      <c r="CR133" s="265"/>
    </row>
    <row r="134" spans="1:96" s="234" customFormat="1" ht="15" customHeight="1" x14ac:dyDescent="0.35">
      <c r="A134" s="172">
        <v>118</v>
      </c>
      <c r="B134" s="84" t="s">
        <v>958</v>
      </c>
      <c r="C134" s="84" t="s">
        <v>314</v>
      </c>
      <c r="D134" s="84" t="s">
        <v>959</v>
      </c>
      <c r="E134" s="84" t="s">
        <v>945</v>
      </c>
      <c r="F134" s="84" t="s">
        <v>956</v>
      </c>
      <c r="G134" s="174">
        <v>0</v>
      </c>
      <c r="H134" s="214">
        <v>2880</v>
      </c>
      <c r="I134" s="173" t="s">
        <v>308</v>
      </c>
      <c r="J134" s="173">
        <v>2025</v>
      </c>
      <c r="K134" s="84" t="s">
        <v>960</v>
      </c>
      <c r="L134" s="84" t="s">
        <v>961</v>
      </c>
      <c r="M134" s="84" t="s">
        <v>962</v>
      </c>
      <c r="N134" s="84" t="s">
        <v>963</v>
      </c>
      <c r="O134" s="260" t="s">
        <v>964</v>
      </c>
      <c r="P134" s="225"/>
      <c r="Q134" s="225"/>
      <c r="R134" s="225"/>
      <c r="S134" s="225"/>
      <c r="T134" s="225"/>
      <c r="U134" s="225"/>
      <c r="V134" s="225"/>
      <c r="W134" s="225"/>
      <c r="X134" s="225"/>
      <c r="Y134" s="225"/>
      <c r="Z134" s="225"/>
      <c r="AA134" s="225"/>
      <c r="AB134" s="225"/>
      <c r="AC134" s="225"/>
      <c r="AD134" s="225"/>
      <c r="AE134" s="225"/>
      <c r="AF134" s="225"/>
      <c r="AG134" s="225"/>
      <c r="AH134" s="225"/>
      <c r="AI134" s="225"/>
      <c r="AJ134" s="225"/>
      <c r="AK134" s="225"/>
      <c r="AL134" s="225"/>
      <c r="AM134" s="225"/>
      <c r="AN134" s="225"/>
      <c r="AO134" s="225"/>
      <c r="AP134" s="225"/>
      <c r="AQ134" s="225"/>
      <c r="AR134" s="225"/>
      <c r="AS134" s="225"/>
      <c r="AT134" s="225"/>
      <c r="AU134" s="225"/>
      <c r="AV134" s="225"/>
      <c r="AW134" s="225"/>
      <c r="AX134" s="225"/>
      <c r="AY134" s="225"/>
      <c r="AZ134" s="225"/>
      <c r="BA134" s="225"/>
      <c r="BB134" s="225"/>
      <c r="BC134" s="225"/>
      <c r="BD134" s="225"/>
      <c r="BE134" s="225"/>
      <c r="BF134" s="225"/>
      <c r="BG134" s="225"/>
      <c r="BH134" s="225"/>
      <c r="BI134" s="225"/>
      <c r="BJ134" s="225"/>
      <c r="BK134" s="225"/>
      <c r="BL134" s="225"/>
      <c r="BM134" s="225"/>
      <c r="BN134" s="225"/>
      <c r="BO134" s="225"/>
      <c r="BP134" s="225"/>
      <c r="BQ134" s="225"/>
      <c r="BR134" s="225"/>
      <c r="BS134" s="225"/>
      <c r="BT134" s="225"/>
      <c r="BU134" s="225"/>
      <c r="BV134" s="225"/>
      <c r="BW134" s="225"/>
      <c r="BX134" s="225"/>
      <c r="BY134" s="225"/>
      <c r="BZ134" s="225"/>
      <c r="CA134" s="225"/>
      <c r="CB134" s="225"/>
      <c r="CC134" s="225"/>
      <c r="CD134" s="225"/>
      <c r="CE134" s="225"/>
      <c r="CF134" s="225"/>
      <c r="CG134" s="225"/>
      <c r="CH134" s="225"/>
      <c r="CI134" s="225"/>
      <c r="CJ134" s="225"/>
      <c r="CK134" s="225"/>
      <c r="CL134" s="225"/>
      <c r="CM134" s="225"/>
      <c r="CN134" s="225"/>
      <c r="CO134" s="225"/>
      <c r="CP134" s="225"/>
      <c r="CQ134" s="225"/>
      <c r="CR134" s="265"/>
    </row>
    <row r="135" spans="1:96" s="234" customFormat="1" ht="15" customHeight="1" x14ac:dyDescent="0.35">
      <c r="A135" s="242">
        <v>119</v>
      </c>
      <c r="B135" s="247" t="s">
        <v>965</v>
      </c>
      <c r="C135" s="234" t="s">
        <v>314</v>
      </c>
      <c r="D135" s="234" t="s">
        <v>966</v>
      </c>
      <c r="E135" s="234" t="s">
        <v>945</v>
      </c>
      <c r="F135" s="234" t="s">
        <v>956</v>
      </c>
      <c r="G135" s="234">
        <v>0</v>
      </c>
      <c r="H135" s="239">
        <v>2670</v>
      </c>
      <c r="I135" s="237" t="s">
        <v>308</v>
      </c>
      <c r="J135" s="237">
        <v>2025</v>
      </c>
      <c r="K135" s="234" t="s">
        <v>967</v>
      </c>
      <c r="L135" s="234" t="s">
        <v>947</v>
      </c>
      <c r="M135" s="234" t="s">
        <v>968</v>
      </c>
      <c r="N135" s="247" t="s">
        <v>949</v>
      </c>
      <c r="O135" s="290" t="s">
        <v>950</v>
      </c>
      <c r="P135" s="225"/>
      <c r="Q135" s="225"/>
      <c r="R135" s="225"/>
      <c r="S135" s="225"/>
      <c r="T135" s="225"/>
      <c r="U135" s="225"/>
      <c r="V135" s="225"/>
      <c r="W135" s="225"/>
      <c r="X135" s="225"/>
      <c r="Y135" s="225"/>
      <c r="Z135" s="225"/>
      <c r="AA135" s="225"/>
      <c r="AB135" s="225"/>
      <c r="AC135" s="225"/>
      <c r="AD135" s="225"/>
      <c r="AE135" s="225"/>
      <c r="AF135" s="225"/>
      <c r="AG135" s="225"/>
      <c r="AH135" s="225"/>
      <c r="AI135" s="225"/>
      <c r="AJ135" s="225"/>
      <c r="AK135" s="225"/>
      <c r="AL135" s="225"/>
      <c r="AM135" s="225"/>
      <c r="AN135" s="225"/>
      <c r="AO135" s="225"/>
      <c r="AP135" s="225"/>
      <c r="AQ135" s="225"/>
      <c r="AR135" s="225"/>
      <c r="AS135" s="225"/>
      <c r="AT135" s="225"/>
      <c r="AU135" s="225"/>
      <c r="AV135" s="225"/>
      <c r="AW135" s="225"/>
      <c r="AX135" s="225"/>
      <c r="AY135" s="225"/>
      <c r="AZ135" s="225"/>
      <c r="BA135" s="225"/>
      <c r="BB135" s="225"/>
      <c r="BC135" s="225"/>
      <c r="BD135" s="225"/>
      <c r="BE135" s="225"/>
      <c r="BF135" s="225"/>
      <c r="BG135" s="225"/>
      <c r="BH135" s="225"/>
      <c r="BI135" s="225"/>
      <c r="BJ135" s="225"/>
      <c r="BK135" s="225"/>
      <c r="BL135" s="225"/>
      <c r="BM135" s="225"/>
      <c r="BN135" s="225"/>
      <c r="BO135" s="225"/>
      <c r="BP135" s="225"/>
      <c r="BQ135" s="225"/>
      <c r="BR135" s="225"/>
      <c r="BS135" s="225"/>
      <c r="BT135" s="225"/>
      <c r="BU135" s="225"/>
      <c r="BV135" s="225"/>
      <c r="BW135" s="225"/>
      <c r="BX135" s="225"/>
      <c r="BY135" s="225"/>
      <c r="BZ135" s="225"/>
      <c r="CA135" s="225"/>
      <c r="CB135" s="225"/>
      <c r="CC135" s="225"/>
      <c r="CD135" s="225"/>
      <c r="CE135" s="225"/>
      <c r="CF135" s="225"/>
      <c r="CG135" s="225"/>
      <c r="CH135" s="225"/>
      <c r="CI135" s="225"/>
      <c r="CJ135" s="225"/>
      <c r="CK135" s="225"/>
      <c r="CL135" s="225"/>
      <c r="CM135" s="225"/>
      <c r="CN135" s="225"/>
      <c r="CO135" s="225"/>
      <c r="CP135" s="225"/>
      <c r="CQ135" s="225"/>
      <c r="CR135" s="265"/>
    </row>
    <row r="136" spans="1:96" s="234" customFormat="1" ht="15" customHeight="1" x14ac:dyDescent="0.35">
      <c r="A136" s="172">
        <v>120</v>
      </c>
      <c r="B136" s="84" t="s">
        <v>969</v>
      </c>
      <c r="C136" s="84" t="s">
        <v>314</v>
      </c>
      <c r="D136" s="84" t="s">
        <v>970</v>
      </c>
      <c r="E136" s="84" t="s">
        <v>945</v>
      </c>
      <c r="F136" s="84" t="s">
        <v>956</v>
      </c>
      <c r="G136" s="174">
        <v>0</v>
      </c>
      <c r="H136" s="214">
        <v>1485</v>
      </c>
      <c r="I136" s="173" t="s">
        <v>308</v>
      </c>
      <c r="J136" s="173">
        <v>2025</v>
      </c>
      <c r="K136" s="84" t="s">
        <v>967</v>
      </c>
      <c r="L136" s="84" t="s">
        <v>971</v>
      </c>
      <c r="M136" s="84" t="s">
        <v>972</v>
      </c>
      <c r="N136" s="84" t="s">
        <v>949</v>
      </c>
      <c r="O136" s="260" t="s">
        <v>950</v>
      </c>
      <c r="P136" s="225"/>
      <c r="Q136" s="225"/>
      <c r="R136" s="225"/>
      <c r="S136" s="225"/>
      <c r="T136" s="225"/>
      <c r="U136" s="225"/>
      <c r="V136" s="225"/>
      <c r="W136" s="225"/>
      <c r="X136" s="225"/>
      <c r="Y136" s="225"/>
      <c r="Z136" s="225"/>
      <c r="AA136" s="225"/>
      <c r="AB136" s="225"/>
      <c r="AC136" s="225"/>
      <c r="AD136" s="225"/>
      <c r="AE136" s="225"/>
      <c r="AF136" s="225"/>
      <c r="AG136" s="225"/>
      <c r="AH136" s="225"/>
      <c r="AI136" s="225"/>
      <c r="AJ136" s="225"/>
      <c r="AK136" s="225"/>
      <c r="AL136" s="225"/>
      <c r="AM136" s="225"/>
      <c r="AN136" s="225"/>
      <c r="AO136" s="225"/>
      <c r="AP136" s="225"/>
      <c r="AQ136" s="225"/>
      <c r="AR136" s="225"/>
      <c r="AS136" s="225"/>
      <c r="AT136" s="225"/>
      <c r="AU136" s="225"/>
      <c r="AV136" s="225"/>
      <c r="AW136" s="225"/>
      <c r="AX136" s="225"/>
      <c r="AY136" s="225"/>
      <c r="AZ136" s="225"/>
      <c r="BA136" s="225"/>
      <c r="BB136" s="225"/>
      <c r="BC136" s="225"/>
      <c r="BD136" s="225"/>
      <c r="BE136" s="225"/>
      <c r="BF136" s="225"/>
      <c r="BG136" s="225"/>
      <c r="BH136" s="225"/>
      <c r="BI136" s="225"/>
      <c r="BJ136" s="225"/>
      <c r="BK136" s="225"/>
      <c r="BL136" s="225"/>
      <c r="BM136" s="225"/>
      <c r="BN136" s="225"/>
      <c r="BO136" s="225"/>
      <c r="BP136" s="225"/>
      <c r="BQ136" s="225"/>
      <c r="BR136" s="225"/>
      <c r="BS136" s="225"/>
      <c r="BT136" s="225"/>
      <c r="BU136" s="225"/>
      <c r="BV136" s="225"/>
      <c r="BW136" s="225"/>
      <c r="BX136" s="225"/>
      <c r="BY136" s="225"/>
      <c r="BZ136" s="225"/>
      <c r="CA136" s="225"/>
      <c r="CB136" s="225"/>
      <c r="CC136" s="225"/>
      <c r="CD136" s="225"/>
      <c r="CE136" s="225"/>
      <c r="CF136" s="225"/>
      <c r="CG136" s="225"/>
      <c r="CH136" s="225"/>
      <c r="CI136" s="225"/>
      <c r="CJ136" s="225"/>
      <c r="CK136" s="225"/>
      <c r="CL136" s="225"/>
      <c r="CM136" s="225"/>
      <c r="CN136" s="225"/>
      <c r="CO136" s="225"/>
      <c r="CP136" s="225"/>
      <c r="CQ136" s="225"/>
      <c r="CR136" s="265"/>
    </row>
    <row r="137" spans="1:96" s="234" customFormat="1" ht="15" customHeight="1" x14ac:dyDescent="0.35">
      <c r="A137" s="172">
        <v>121</v>
      </c>
      <c r="B137" s="84" t="s">
        <v>973</v>
      </c>
      <c r="C137" s="84" t="s">
        <v>314</v>
      </c>
      <c r="D137" s="84" t="s">
        <v>974</v>
      </c>
      <c r="E137" s="84" t="s">
        <v>945</v>
      </c>
      <c r="F137" s="84" t="s">
        <v>975</v>
      </c>
      <c r="G137" s="174">
        <v>0</v>
      </c>
      <c r="H137" s="214">
        <v>200</v>
      </c>
      <c r="I137" s="173" t="s">
        <v>308</v>
      </c>
      <c r="J137" s="173">
        <v>2025</v>
      </c>
      <c r="K137" s="84" t="s">
        <v>967</v>
      </c>
      <c r="L137" s="84" t="s">
        <v>971</v>
      </c>
      <c r="M137" s="84" t="s">
        <v>976</v>
      </c>
      <c r="N137" s="84" t="s">
        <v>949</v>
      </c>
      <c r="O137" s="260" t="s">
        <v>950</v>
      </c>
      <c r="P137" s="225"/>
      <c r="Q137" s="225"/>
      <c r="R137" s="225"/>
      <c r="S137" s="225"/>
      <c r="T137" s="225"/>
      <c r="U137" s="225"/>
      <c r="V137" s="225"/>
      <c r="W137" s="225"/>
      <c r="X137" s="225"/>
      <c r="Y137" s="225"/>
      <c r="Z137" s="225"/>
      <c r="AA137" s="225"/>
      <c r="AB137" s="225"/>
      <c r="AC137" s="225"/>
      <c r="AD137" s="225"/>
      <c r="AE137" s="225"/>
      <c r="AF137" s="225"/>
      <c r="AG137" s="225"/>
      <c r="AH137" s="225"/>
      <c r="AI137" s="225"/>
      <c r="AJ137" s="225"/>
      <c r="AK137" s="225"/>
      <c r="AL137" s="225"/>
      <c r="AM137" s="225"/>
      <c r="AN137" s="225"/>
      <c r="AO137" s="225"/>
      <c r="AP137" s="225"/>
      <c r="AQ137" s="225"/>
      <c r="AR137" s="225"/>
      <c r="AS137" s="225"/>
      <c r="AT137" s="225"/>
      <c r="AU137" s="225"/>
      <c r="AV137" s="225"/>
      <c r="AW137" s="225"/>
      <c r="AX137" s="225"/>
      <c r="AY137" s="225"/>
      <c r="AZ137" s="225"/>
      <c r="BA137" s="225"/>
      <c r="BB137" s="225"/>
      <c r="BC137" s="225"/>
      <c r="BD137" s="225"/>
      <c r="BE137" s="225"/>
      <c r="BF137" s="225"/>
      <c r="BG137" s="225"/>
      <c r="BH137" s="225"/>
      <c r="BI137" s="225"/>
      <c r="BJ137" s="225"/>
      <c r="BK137" s="225"/>
      <c r="BL137" s="225"/>
      <c r="BM137" s="225"/>
      <c r="BN137" s="225"/>
      <c r="BO137" s="225"/>
      <c r="BP137" s="225"/>
      <c r="BQ137" s="225"/>
      <c r="BR137" s="225"/>
      <c r="BS137" s="225"/>
      <c r="BT137" s="225"/>
      <c r="BU137" s="225"/>
      <c r="BV137" s="225"/>
      <c r="BW137" s="225"/>
      <c r="BX137" s="225"/>
      <c r="BY137" s="225"/>
      <c r="BZ137" s="225"/>
      <c r="CA137" s="225"/>
      <c r="CB137" s="225"/>
      <c r="CC137" s="225"/>
      <c r="CD137" s="225"/>
      <c r="CE137" s="225"/>
      <c r="CF137" s="225"/>
      <c r="CG137" s="225"/>
      <c r="CH137" s="225"/>
      <c r="CI137" s="225"/>
      <c r="CJ137" s="225"/>
      <c r="CK137" s="225"/>
      <c r="CL137" s="225"/>
      <c r="CM137" s="225"/>
      <c r="CN137" s="225"/>
      <c r="CO137" s="225"/>
      <c r="CP137" s="225"/>
      <c r="CQ137" s="225"/>
      <c r="CR137" s="265"/>
    </row>
    <row r="138" spans="1:96" s="234" customFormat="1" ht="15" customHeight="1" x14ac:dyDescent="0.35">
      <c r="A138" s="172">
        <v>122</v>
      </c>
      <c r="B138" s="84" t="s">
        <v>977</v>
      </c>
      <c r="C138" s="84" t="s">
        <v>314</v>
      </c>
      <c r="D138" s="84" t="s">
        <v>978</v>
      </c>
      <c r="E138" s="84" t="s">
        <v>945</v>
      </c>
      <c r="F138" s="84" t="s">
        <v>956</v>
      </c>
      <c r="G138" s="174">
        <v>0</v>
      </c>
      <c r="H138" s="214">
        <v>40</v>
      </c>
      <c r="I138" s="173" t="s">
        <v>324</v>
      </c>
      <c r="J138" s="173">
        <v>2026</v>
      </c>
      <c r="K138" s="84" t="s">
        <v>979</v>
      </c>
      <c r="L138" s="84" t="s">
        <v>947</v>
      </c>
      <c r="M138" s="84" t="s">
        <v>980</v>
      </c>
      <c r="N138" s="84" t="s">
        <v>949</v>
      </c>
      <c r="O138" s="260" t="s">
        <v>950</v>
      </c>
      <c r="P138" s="225"/>
      <c r="Q138" s="225"/>
      <c r="R138" s="225"/>
      <c r="S138" s="225"/>
      <c r="T138" s="225"/>
      <c r="U138" s="225"/>
      <c r="V138" s="225"/>
      <c r="W138" s="225"/>
      <c r="X138" s="225"/>
      <c r="Y138" s="225"/>
      <c r="Z138" s="225"/>
      <c r="AA138" s="225"/>
      <c r="AB138" s="225"/>
      <c r="AC138" s="225"/>
      <c r="AD138" s="225"/>
      <c r="AE138" s="225"/>
      <c r="AF138" s="225"/>
      <c r="AG138" s="225"/>
      <c r="AH138" s="225"/>
      <c r="AI138" s="225"/>
      <c r="AJ138" s="225"/>
      <c r="AK138" s="225"/>
      <c r="AL138" s="225"/>
      <c r="AM138" s="225"/>
      <c r="AN138" s="225"/>
      <c r="AO138" s="225"/>
      <c r="AP138" s="225"/>
      <c r="AQ138" s="225"/>
      <c r="AR138" s="225"/>
      <c r="AS138" s="225"/>
      <c r="AT138" s="225"/>
      <c r="AU138" s="225"/>
      <c r="AV138" s="225"/>
      <c r="AW138" s="225"/>
      <c r="AX138" s="225"/>
      <c r="AY138" s="225"/>
      <c r="AZ138" s="225"/>
      <c r="BA138" s="225"/>
      <c r="BB138" s="225"/>
      <c r="BC138" s="225"/>
      <c r="BD138" s="225"/>
      <c r="BE138" s="225"/>
      <c r="BF138" s="225"/>
      <c r="BG138" s="225"/>
      <c r="BH138" s="225"/>
      <c r="BI138" s="225"/>
      <c r="BJ138" s="225"/>
      <c r="BK138" s="225"/>
      <c r="BL138" s="225"/>
      <c r="BM138" s="225"/>
      <c r="BN138" s="225"/>
      <c r="BO138" s="225"/>
      <c r="BP138" s="225"/>
      <c r="BQ138" s="225"/>
      <c r="BR138" s="225"/>
      <c r="BS138" s="225"/>
      <c r="BT138" s="225"/>
      <c r="BU138" s="225"/>
      <c r="BV138" s="225"/>
      <c r="BW138" s="225"/>
      <c r="BX138" s="225"/>
      <c r="BY138" s="225"/>
      <c r="BZ138" s="225"/>
      <c r="CA138" s="225"/>
      <c r="CB138" s="225"/>
      <c r="CC138" s="225"/>
      <c r="CD138" s="225"/>
      <c r="CE138" s="225"/>
      <c r="CF138" s="225"/>
      <c r="CG138" s="225"/>
      <c r="CH138" s="225"/>
      <c r="CI138" s="225"/>
      <c r="CJ138" s="225"/>
      <c r="CK138" s="225"/>
      <c r="CL138" s="225"/>
      <c r="CM138" s="225"/>
      <c r="CN138" s="225"/>
      <c r="CO138" s="225"/>
      <c r="CP138" s="225"/>
      <c r="CQ138" s="225"/>
      <c r="CR138" s="265"/>
    </row>
    <row r="139" spans="1:96" s="234" customFormat="1" ht="15" customHeight="1" x14ac:dyDescent="0.35">
      <c r="A139" s="172">
        <v>123</v>
      </c>
      <c r="B139" s="84" t="s">
        <v>981</v>
      </c>
      <c r="C139" s="84" t="s">
        <v>305</v>
      </c>
      <c r="D139" s="84" t="s">
        <v>982</v>
      </c>
      <c r="E139" s="84" t="s">
        <v>983</v>
      </c>
      <c r="F139" s="84"/>
      <c r="G139" s="174"/>
      <c r="H139" s="214"/>
      <c r="I139" s="173" t="s">
        <v>308</v>
      </c>
      <c r="J139" s="173">
        <v>2025</v>
      </c>
      <c r="K139" s="84" t="s">
        <v>984</v>
      </c>
      <c r="L139" s="84" t="s">
        <v>985</v>
      </c>
      <c r="M139" s="84" t="s">
        <v>986</v>
      </c>
      <c r="N139" s="84" t="s">
        <v>987</v>
      </c>
      <c r="O139" s="260" t="s">
        <v>988</v>
      </c>
      <c r="P139" s="225"/>
      <c r="Q139" s="225"/>
      <c r="R139" s="225"/>
      <c r="S139" s="225"/>
      <c r="T139" s="225"/>
      <c r="U139" s="225"/>
      <c r="V139" s="225"/>
      <c r="W139" s="225"/>
      <c r="X139" s="225"/>
      <c r="Y139" s="225"/>
      <c r="Z139" s="225"/>
      <c r="AA139" s="225"/>
      <c r="AB139" s="225"/>
      <c r="AC139" s="225"/>
      <c r="AD139" s="225"/>
      <c r="AE139" s="225"/>
      <c r="AF139" s="225"/>
      <c r="AG139" s="225"/>
      <c r="AH139" s="225"/>
      <c r="AI139" s="225"/>
      <c r="AJ139" s="225"/>
      <c r="AK139" s="225"/>
      <c r="AL139" s="225"/>
      <c r="AM139" s="225"/>
      <c r="AN139" s="225"/>
      <c r="AO139" s="225"/>
      <c r="AP139" s="225"/>
      <c r="AQ139" s="225"/>
      <c r="AR139" s="225"/>
      <c r="AS139" s="225"/>
      <c r="AT139" s="225"/>
      <c r="AU139" s="225"/>
      <c r="AV139" s="225"/>
      <c r="AW139" s="225"/>
      <c r="AX139" s="225"/>
      <c r="AY139" s="225"/>
      <c r="AZ139" s="225"/>
      <c r="BA139" s="225"/>
      <c r="BB139" s="225"/>
      <c r="BC139" s="225"/>
      <c r="BD139" s="225"/>
      <c r="BE139" s="225"/>
      <c r="BF139" s="225"/>
      <c r="BG139" s="225"/>
      <c r="BH139" s="225"/>
      <c r="BI139" s="225"/>
      <c r="BJ139" s="225"/>
      <c r="BK139" s="225"/>
      <c r="BL139" s="225"/>
      <c r="BM139" s="225"/>
      <c r="BN139" s="225"/>
      <c r="BO139" s="225"/>
      <c r="BP139" s="225"/>
      <c r="BQ139" s="225"/>
      <c r="BR139" s="225"/>
      <c r="BS139" s="225"/>
      <c r="BT139" s="225"/>
      <c r="BU139" s="225"/>
      <c r="BV139" s="225"/>
      <c r="BW139" s="225"/>
      <c r="BX139" s="225"/>
      <c r="BY139" s="225"/>
      <c r="BZ139" s="225"/>
      <c r="CA139" s="225"/>
      <c r="CB139" s="225"/>
      <c r="CC139" s="225"/>
      <c r="CD139" s="225"/>
      <c r="CE139" s="225"/>
      <c r="CF139" s="225"/>
      <c r="CG139" s="225"/>
      <c r="CH139" s="225"/>
      <c r="CI139" s="225"/>
      <c r="CJ139" s="225"/>
      <c r="CK139" s="225"/>
      <c r="CL139" s="225"/>
      <c r="CM139" s="225"/>
      <c r="CN139" s="225"/>
      <c r="CO139" s="225"/>
      <c r="CP139" s="225"/>
      <c r="CQ139" s="225"/>
      <c r="CR139" s="265"/>
    </row>
    <row r="140" spans="1:96" s="234" customFormat="1" ht="15" customHeight="1" x14ac:dyDescent="0.35">
      <c r="A140" s="172">
        <v>124</v>
      </c>
      <c r="B140" s="84" t="s">
        <v>989</v>
      </c>
      <c r="C140" s="84" t="s">
        <v>314</v>
      </c>
      <c r="D140" s="84" t="s">
        <v>990</v>
      </c>
      <c r="E140" s="84"/>
      <c r="F140" s="84" t="s">
        <v>991</v>
      </c>
      <c r="G140" s="174">
        <v>0</v>
      </c>
      <c r="H140" s="173">
        <v>40</v>
      </c>
      <c r="I140" s="173" t="s">
        <v>308</v>
      </c>
      <c r="J140" s="173">
        <v>2025</v>
      </c>
      <c r="K140" s="84" t="s">
        <v>992</v>
      </c>
      <c r="L140" s="84" t="s">
        <v>985</v>
      </c>
      <c r="M140" s="84" t="s">
        <v>993</v>
      </c>
      <c r="N140" s="84" t="s">
        <v>994</v>
      </c>
      <c r="O140" s="260" t="s">
        <v>988</v>
      </c>
      <c r="P140" s="225"/>
      <c r="Q140" s="225"/>
      <c r="R140" s="225"/>
      <c r="S140" s="225"/>
      <c r="T140" s="225"/>
      <c r="U140" s="225"/>
      <c r="V140" s="225"/>
      <c r="W140" s="225"/>
      <c r="X140" s="225"/>
      <c r="Y140" s="225"/>
      <c r="Z140" s="225"/>
      <c r="AA140" s="225"/>
      <c r="AB140" s="225"/>
      <c r="AC140" s="225"/>
      <c r="AD140" s="225"/>
      <c r="AE140" s="225"/>
      <c r="AF140" s="225"/>
      <c r="AG140" s="225"/>
      <c r="AH140" s="225"/>
      <c r="AI140" s="225"/>
      <c r="AJ140" s="225"/>
      <c r="AK140" s="225"/>
      <c r="AL140" s="225"/>
      <c r="AM140" s="225"/>
      <c r="AN140" s="225"/>
      <c r="AO140" s="225"/>
      <c r="AP140" s="225"/>
      <c r="AQ140" s="225"/>
      <c r="AR140" s="225"/>
      <c r="AS140" s="225"/>
      <c r="AT140" s="225"/>
      <c r="AU140" s="225"/>
      <c r="AV140" s="225"/>
      <c r="AW140" s="225"/>
      <c r="AX140" s="225"/>
      <c r="AY140" s="225"/>
      <c r="AZ140" s="225"/>
      <c r="BA140" s="225"/>
      <c r="BB140" s="225"/>
      <c r="BC140" s="225"/>
      <c r="BD140" s="225"/>
      <c r="BE140" s="225"/>
      <c r="BF140" s="225"/>
      <c r="BG140" s="225"/>
      <c r="BH140" s="225"/>
      <c r="BI140" s="225"/>
      <c r="BJ140" s="225"/>
      <c r="BK140" s="225"/>
      <c r="BL140" s="225"/>
      <c r="BM140" s="225"/>
      <c r="BN140" s="225"/>
      <c r="BO140" s="225"/>
      <c r="BP140" s="225"/>
      <c r="BQ140" s="225"/>
      <c r="BR140" s="225"/>
      <c r="BS140" s="225"/>
      <c r="BT140" s="225"/>
      <c r="BU140" s="225"/>
      <c r="BV140" s="225"/>
      <c r="BW140" s="225"/>
      <c r="BX140" s="225"/>
      <c r="BY140" s="225"/>
      <c r="BZ140" s="225"/>
      <c r="CA140" s="225"/>
      <c r="CB140" s="225"/>
      <c r="CC140" s="225"/>
      <c r="CD140" s="225"/>
      <c r="CE140" s="225"/>
      <c r="CF140" s="225"/>
      <c r="CG140" s="225"/>
      <c r="CH140" s="225"/>
      <c r="CI140" s="225"/>
      <c r="CJ140" s="225"/>
      <c r="CK140" s="225"/>
      <c r="CL140" s="225"/>
      <c r="CM140" s="225"/>
      <c r="CN140" s="225"/>
      <c r="CO140" s="225"/>
      <c r="CP140" s="225"/>
      <c r="CQ140" s="225"/>
      <c r="CR140" s="265"/>
    </row>
    <row r="141" spans="1:96" s="234" customFormat="1" ht="15" customHeight="1" x14ac:dyDescent="0.35">
      <c r="A141" s="242">
        <v>125</v>
      </c>
      <c r="B141" s="247" t="s">
        <v>995</v>
      </c>
      <c r="C141" s="234" t="s">
        <v>314</v>
      </c>
      <c r="D141" s="234" t="s">
        <v>996</v>
      </c>
      <c r="E141" s="234" t="s">
        <v>170</v>
      </c>
      <c r="F141" s="234" t="s">
        <v>997</v>
      </c>
      <c r="G141" s="234">
        <v>0</v>
      </c>
      <c r="H141" s="237">
        <v>1200</v>
      </c>
      <c r="I141" s="237" t="s">
        <v>727</v>
      </c>
      <c r="J141" s="237">
        <v>2024</v>
      </c>
      <c r="K141" s="234" t="s">
        <v>998</v>
      </c>
      <c r="L141" s="234" t="s">
        <v>985</v>
      </c>
      <c r="M141" s="587" t="s">
        <v>999</v>
      </c>
      <c r="N141" s="247" t="s">
        <v>1000</v>
      </c>
      <c r="O141" s="290" t="s">
        <v>1001</v>
      </c>
      <c r="P141" s="225"/>
      <c r="Q141" s="225"/>
      <c r="R141" s="225"/>
      <c r="S141" s="225"/>
      <c r="T141" s="225"/>
      <c r="U141" s="225"/>
      <c r="V141" s="225"/>
      <c r="W141" s="225"/>
      <c r="X141" s="225"/>
      <c r="Y141" s="225"/>
      <c r="Z141" s="225"/>
      <c r="AA141" s="225"/>
      <c r="AB141" s="225"/>
      <c r="AC141" s="225"/>
      <c r="AD141" s="225"/>
      <c r="AE141" s="225"/>
      <c r="AF141" s="225"/>
      <c r="AG141" s="225"/>
      <c r="AH141" s="225"/>
      <c r="AI141" s="225"/>
      <c r="AJ141" s="225"/>
      <c r="AK141" s="225"/>
      <c r="AL141" s="225"/>
      <c r="AM141" s="225"/>
      <c r="AN141" s="225"/>
      <c r="AO141" s="225"/>
      <c r="AP141" s="225"/>
      <c r="AQ141" s="225"/>
      <c r="AR141" s="225"/>
      <c r="AS141" s="225"/>
      <c r="AT141" s="225"/>
      <c r="AU141" s="225"/>
      <c r="AV141" s="225"/>
      <c r="AW141" s="225"/>
      <c r="AX141" s="225"/>
      <c r="AY141" s="225"/>
      <c r="AZ141" s="225"/>
      <c r="BA141" s="225"/>
      <c r="BB141" s="225"/>
      <c r="BC141" s="225"/>
      <c r="BD141" s="225"/>
      <c r="BE141" s="225"/>
      <c r="BF141" s="225"/>
      <c r="BG141" s="225"/>
      <c r="BH141" s="225"/>
      <c r="BI141" s="225"/>
      <c r="BJ141" s="225"/>
      <c r="BK141" s="225"/>
      <c r="BL141" s="225"/>
      <c r="BM141" s="225"/>
      <c r="BN141" s="225"/>
      <c r="BO141" s="225"/>
      <c r="BP141" s="225"/>
      <c r="BQ141" s="225"/>
      <c r="BR141" s="225"/>
      <c r="BS141" s="225"/>
      <c r="BT141" s="225"/>
      <c r="BU141" s="225"/>
      <c r="BV141" s="225"/>
      <c r="BW141" s="225"/>
      <c r="BX141" s="225"/>
      <c r="BY141" s="225"/>
      <c r="BZ141" s="225"/>
      <c r="CA141" s="225"/>
      <c r="CB141" s="225"/>
      <c r="CC141" s="225"/>
      <c r="CD141" s="225"/>
      <c r="CE141" s="225"/>
      <c r="CF141" s="225"/>
      <c r="CG141" s="225"/>
      <c r="CH141" s="225"/>
      <c r="CI141" s="225"/>
      <c r="CJ141" s="225"/>
      <c r="CK141" s="225"/>
      <c r="CL141" s="225"/>
      <c r="CM141" s="225"/>
      <c r="CN141" s="225"/>
      <c r="CO141" s="225"/>
      <c r="CP141" s="225"/>
      <c r="CQ141" s="225"/>
      <c r="CR141" s="265"/>
    </row>
    <row r="142" spans="1:96" s="234" customFormat="1" ht="15" customHeight="1" x14ac:dyDescent="0.35">
      <c r="A142" s="242">
        <v>126</v>
      </c>
      <c r="B142" s="247" t="s">
        <v>995</v>
      </c>
      <c r="C142" s="234" t="s">
        <v>314</v>
      </c>
      <c r="D142" s="234" t="s">
        <v>1002</v>
      </c>
      <c r="E142" s="234" t="s">
        <v>170</v>
      </c>
      <c r="F142" s="234" t="s">
        <v>997</v>
      </c>
      <c r="G142" s="234">
        <v>1200</v>
      </c>
      <c r="H142" s="237">
        <v>1900</v>
      </c>
      <c r="I142" s="237" t="s">
        <v>308</v>
      </c>
      <c r="J142" s="237">
        <v>2025</v>
      </c>
      <c r="K142" s="234" t="s">
        <v>998</v>
      </c>
      <c r="L142" s="234" t="s">
        <v>985</v>
      </c>
      <c r="M142" s="234" t="s">
        <v>1003</v>
      </c>
      <c r="N142" s="247" t="s">
        <v>1004</v>
      </c>
      <c r="O142" s="290" t="s">
        <v>1001</v>
      </c>
      <c r="P142" s="225"/>
      <c r="Q142" s="225"/>
      <c r="R142" s="225"/>
      <c r="S142" s="225"/>
      <c r="T142" s="225"/>
      <c r="U142" s="225"/>
      <c r="V142" s="225"/>
      <c r="W142" s="225"/>
      <c r="X142" s="225"/>
      <c r="Y142" s="225"/>
      <c r="Z142" s="225"/>
      <c r="AA142" s="225"/>
      <c r="AB142" s="225"/>
      <c r="AC142" s="225"/>
      <c r="AD142" s="225"/>
      <c r="AE142" s="225"/>
      <c r="AF142" s="225"/>
      <c r="AG142" s="225"/>
      <c r="AH142" s="225"/>
      <c r="AI142" s="225"/>
      <c r="AJ142" s="225"/>
      <c r="AK142" s="225"/>
      <c r="AL142" s="225"/>
      <c r="AM142" s="225"/>
      <c r="AN142" s="225"/>
      <c r="AO142" s="225"/>
      <c r="AP142" s="225"/>
      <c r="AQ142" s="225"/>
      <c r="AR142" s="225"/>
      <c r="AS142" s="225"/>
      <c r="AT142" s="225"/>
      <c r="AU142" s="225"/>
      <c r="AV142" s="225"/>
      <c r="AW142" s="225"/>
      <c r="AX142" s="225"/>
      <c r="AY142" s="225"/>
      <c r="AZ142" s="225"/>
      <c r="BA142" s="225"/>
      <c r="BB142" s="225"/>
      <c r="BC142" s="225"/>
      <c r="BD142" s="225"/>
      <c r="BE142" s="225"/>
      <c r="BF142" s="225"/>
      <c r="BG142" s="225"/>
      <c r="BH142" s="225"/>
      <c r="BI142" s="225"/>
      <c r="BJ142" s="225"/>
      <c r="BK142" s="225"/>
      <c r="BL142" s="225"/>
      <c r="BM142" s="225"/>
      <c r="BN142" s="225"/>
      <c r="BO142" s="225"/>
      <c r="BP142" s="225"/>
      <c r="BQ142" s="225"/>
      <c r="BR142" s="225"/>
      <c r="BS142" s="225"/>
      <c r="BT142" s="225"/>
      <c r="BU142" s="225"/>
      <c r="BV142" s="225"/>
      <c r="BW142" s="225"/>
      <c r="BX142" s="225"/>
      <c r="BY142" s="225"/>
      <c r="BZ142" s="225"/>
      <c r="CA142" s="225"/>
      <c r="CB142" s="225"/>
      <c r="CC142" s="225"/>
      <c r="CD142" s="225"/>
      <c r="CE142" s="225"/>
      <c r="CF142" s="225"/>
      <c r="CG142" s="225"/>
      <c r="CH142" s="225"/>
      <c r="CI142" s="225"/>
      <c r="CJ142" s="225"/>
      <c r="CK142" s="225"/>
      <c r="CL142" s="225"/>
      <c r="CM142" s="225"/>
      <c r="CN142" s="225"/>
      <c r="CO142" s="225"/>
      <c r="CP142" s="225"/>
      <c r="CQ142" s="225"/>
      <c r="CR142" s="265"/>
    </row>
    <row r="143" spans="1:96" s="234" customFormat="1" ht="15.65" customHeight="1" x14ac:dyDescent="0.35">
      <c r="A143" s="242">
        <v>127</v>
      </c>
      <c r="B143" s="247" t="s">
        <v>1005</v>
      </c>
      <c r="C143" s="234" t="s">
        <v>314</v>
      </c>
      <c r="D143" s="234" t="s">
        <v>1006</v>
      </c>
      <c r="E143" s="234" t="s">
        <v>170</v>
      </c>
      <c r="F143" s="234" t="s">
        <v>997</v>
      </c>
      <c r="G143" s="234">
        <v>0</v>
      </c>
      <c r="H143" s="237">
        <v>720</v>
      </c>
      <c r="I143" s="237" t="s">
        <v>727</v>
      </c>
      <c r="J143" s="237">
        <v>2023</v>
      </c>
      <c r="K143" s="234" t="s">
        <v>998</v>
      </c>
      <c r="L143" s="234" t="s">
        <v>985</v>
      </c>
      <c r="M143" s="587" t="s">
        <v>1007</v>
      </c>
      <c r="N143" s="247" t="s">
        <v>1008</v>
      </c>
      <c r="O143" s="290" t="s">
        <v>1001</v>
      </c>
      <c r="P143" s="225"/>
      <c r="Q143" s="225"/>
      <c r="R143" s="225"/>
      <c r="S143" s="225"/>
      <c r="T143" s="225"/>
      <c r="U143" s="225"/>
      <c r="V143" s="225"/>
      <c r="W143" s="225"/>
      <c r="X143" s="225"/>
      <c r="Y143" s="225"/>
      <c r="Z143" s="225"/>
      <c r="AA143" s="225"/>
      <c r="AB143" s="225"/>
      <c r="AC143" s="225"/>
      <c r="AD143" s="225"/>
      <c r="AE143" s="225"/>
      <c r="AF143" s="225"/>
      <c r="AG143" s="225"/>
      <c r="AH143" s="225"/>
      <c r="AI143" s="225"/>
      <c r="AJ143" s="225"/>
      <c r="AK143" s="225"/>
      <c r="AL143" s="225"/>
      <c r="AM143" s="225"/>
      <c r="AN143" s="225"/>
      <c r="AO143" s="225"/>
      <c r="AP143" s="225"/>
      <c r="AQ143" s="225"/>
      <c r="AR143" s="225"/>
      <c r="AS143" s="225"/>
      <c r="AT143" s="225"/>
      <c r="AU143" s="225"/>
      <c r="AV143" s="225"/>
      <c r="AW143" s="225"/>
      <c r="AX143" s="225"/>
      <c r="AY143" s="225"/>
      <c r="AZ143" s="225"/>
      <c r="BA143" s="225"/>
      <c r="BB143" s="225"/>
      <c r="BC143" s="225"/>
      <c r="BD143" s="225"/>
      <c r="BE143" s="225"/>
      <c r="BF143" s="225"/>
      <c r="BG143" s="225"/>
      <c r="BH143" s="225"/>
      <c r="BI143" s="225"/>
      <c r="BJ143" s="225"/>
      <c r="BK143" s="225"/>
      <c r="BL143" s="225"/>
      <c r="BM143" s="225"/>
      <c r="BN143" s="225"/>
      <c r="BO143" s="225"/>
      <c r="BP143" s="225"/>
      <c r="BQ143" s="225"/>
      <c r="BR143" s="225"/>
      <c r="BS143" s="225"/>
      <c r="BT143" s="225"/>
      <c r="BU143" s="225"/>
      <c r="BV143" s="225"/>
      <c r="BW143" s="225"/>
      <c r="BX143" s="225"/>
      <c r="BY143" s="225"/>
      <c r="BZ143" s="225"/>
      <c r="CA143" s="225"/>
      <c r="CB143" s="225"/>
      <c r="CC143" s="225"/>
      <c r="CD143" s="225"/>
      <c r="CE143" s="225"/>
      <c r="CF143" s="225"/>
      <c r="CG143" s="225"/>
      <c r="CH143" s="225"/>
      <c r="CI143" s="225"/>
      <c r="CJ143" s="225"/>
      <c r="CK143" s="225"/>
      <c r="CL143" s="225"/>
      <c r="CM143" s="225"/>
      <c r="CN143" s="225"/>
      <c r="CO143" s="225"/>
      <c r="CP143" s="225"/>
      <c r="CQ143" s="225"/>
      <c r="CR143" s="265"/>
    </row>
    <row r="144" spans="1:96" s="234" customFormat="1" ht="15" customHeight="1" x14ac:dyDescent="0.35">
      <c r="A144" s="242">
        <v>128</v>
      </c>
      <c r="B144" s="247" t="s">
        <v>1005</v>
      </c>
      <c r="C144" s="234" t="s">
        <v>314</v>
      </c>
      <c r="D144" s="234" t="s">
        <v>1009</v>
      </c>
      <c r="E144" s="234" t="s">
        <v>170</v>
      </c>
      <c r="F144" s="234" t="s">
        <v>1010</v>
      </c>
      <c r="G144" s="234">
        <v>720</v>
      </c>
      <c r="H144" s="237">
        <v>1500</v>
      </c>
      <c r="I144" s="237" t="s">
        <v>727</v>
      </c>
      <c r="J144" s="237">
        <v>2023</v>
      </c>
      <c r="K144" s="234" t="s">
        <v>998</v>
      </c>
      <c r="L144" s="234" t="s">
        <v>985</v>
      </c>
      <c r="M144" s="234" t="s">
        <v>1011</v>
      </c>
      <c r="N144" s="247" t="s">
        <v>1008</v>
      </c>
      <c r="O144" s="290" t="s">
        <v>1001</v>
      </c>
      <c r="P144" s="225"/>
      <c r="Q144" s="225"/>
      <c r="R144" s="225"/>
      <c r="S144" s="225"/>
      <c r="T144" s="225"/>
      <c r="U144" s="225"/>
      <c r="V144" s="225"/>
      <c r="W144" s="225"/>
      <c r="X144" s="225"/>
      <c r="Y144" s="225"/>
      <c r="Z144" s="225"/>
      <c r="AA144" s="225"/>
      <c r="AB144" s="225"/>
      <c r="AC144" s="225"/>
      <c r="AD144" s="225"/>
      <c r="AE144" s="225"/>
      <c r="AF144" s="225"/>
      <c r="AG144" s="225"/>
      <c r="AH144" s="225"/>
      <c r="AI144" s="225"/>
      <c r="AJ144" s="225"/>
      <c r="AK144" s="225"/>
      <c r="AL144" s="225"/>
      <c r="AM144" s="225"/>
      <c r="AN144" s="225"/>
      <c r="AO144" s="225"/>
      <c r="AP144" s="225"/>
      <c r="AQ144" s="225"/>
      <c r="AR144" s="225"/>
      <c r="AS144" s="225"/>
      <c r="AT144" s="225"/>
      <c r="AU144" s="225"/>
      <c r="AV144" s="225"/>
      <c r="AW144" s="225"/>
      <c r="AX144" s="225"/>
      <c r="AY144" s="225"/>
      <c r="AZ144" s="225"/>
      <c r="BA144" s="225"/>
      <c r="BB144" s="225"/>
      <c r="BC144" s="225"/>
      <c r="BD144" s="225"/>
      <c r="BE144" s="225"/>
      <c r="BF144" s="225"/>
      <c r="BG144" s="225"/>
      <c r="BH144" s="225"/>
      <c r="BI144" s="225"/>
      <c r="BJ144" s="225"/>
      <c r="BK144" s="225"/>
      <c r="BL144" s="225"/>
      <c r="BM144" s="225"/>
      <c r="BN144" s="225"/>
      <c r="BO144" s="225"/>
      <c r="BP144" s="225"/>
      <c r="BQ144" s="225"/>
      <c r="BR144" s="225"/>
      <c r="BS144" s="225"/>
      <c r="BT144" s="225"/>
      <c r="BU144" s="225"/>
      <c r="BV144" s="225"/>
      <c r="BW144" s="225"/>
      <c r="BX144" s="225"/>
      <c r="BY144" s="225"/>
      <c r="BZ144" s="225"/>
      <c r="CA144" s="225"/>
      <c r="CB144" s="225"/>
      <c r="CC144" s="225"/>
      <c r="CD144" s="225"/>
      <c r="CE144" s="225"/>
      <c r="CF144" s="225"/>
      <c r="CG144" s="225"/>
      <c r="CH144" s="225"/>
      <c r="CI144" s="225"/>
      <c r="CJ144" s="225"/>
      <c r="CK144" s="225"/>
      <c r="CL144" s="225"/>
      <c r="CM144" s="225"/>
      <c r="CN144" s="225"/>
      <c r="CO144" s="225"/>
      <c r="CP144" s="225"/>
      <c r="CQ144" s="225"/>
      <c r="CR144" s="265"/>
    </row>
    <row r="145" spans="1:96" s="234" customFormat="1" ht="15" customHeight="1" x14ac:dyDescent="0.35">
      <c r="A145" s="242">
        <v>129</v>
      </c>
      <c r="B145" s="247" t="s">
        <v>1005</v>
      </c>
      <c r="C145" s="234" t="s">
        <v>314</v>
      </c>
      <c r="D145" s="234" t="s">
        <v>1002</v>
      </c>
      <c r="E145" s="234" t="s">
        <v>170</v>
      </c>
      <c r="F145" s="234" t="s">
        <v>1010</v>
      </c>
      <c r="G145" s="234">
        <v>1500</v>
      </c>
      <c r="H145" s="237">
        <v>4500</v>
      </c>
      <c r="I145" s="237" t="s">
        <v>308</v>
      </c>
      <c r="J145" s="237">
        <v>2025</v>
      </c>
      <c r="K145" s="234" t="s">
        <v>998</v>
      </c>
      <c r="L145" s="234" t="s">
        <v>985</v>
      </c>
      <c r="M145" s="243" t="s">
        <v>1012</v>
      </c>
      <c r="N145" s="247" t="s">
        <v>1008</v>
      </c>
      <c r="O145" s="290" t="s">
        <v>1001</v>
      </c>
      <c r="P145" s="225"/>
      <c r="Q145" s="225"/>
      <c r="R145" s="225"/>
      <c r="S145" s="225"/>
      <c r="T145" s="225"/>
      <c r="U145" s="225"/>
      <c r="V145" s="225"/>
      <c r="W145" s="225"/>
      <c r="X145" s="225"/>
      <c r="Y145" s="225"/>
      <c r="Z145" s="225"/>
      <c r="AA145" s="225"/>
      <c r="AB145" s="225"/>
      <c r="AC145" s="225"/>
      <c r="AD145" s="225"/>
      <c r="AE145" s="225"/>
      <c r="AF145" s="225"/>
      <c r="AG145" s="225"/>
      <c r="AH145" s="225"/>
      <c r="AI145" s="225"/>
      <c r="AJ145" s="225"/>
      <c r="AK145" s="225"/>
      <c r="AL145" s="225"/>
      <c r="AM145" s="225"/>
      <c r="AN145" s="225"/>
      <c r="AO145" s="225"/>
      <c r="AP145" s="225"/>
      <c r="AQ145" s="225"/>
      <c r="AR145" s="225"/>
      <c r="AS145" s="225"/>
      <c r="AT145" s="225"/>
      <c r="AU145" s="225"/>
      <c r="AV145" s="225"/>
      <c r="AW145" s="225"/>
      <c r="AX145" s="225"/>
      <c r="AY145" s="225"/>
      <c r="AZ145" s="225"/>
      <c r="BA145" s="225"/>
      <c r="BB145" s="225"/>
      <c r="BC145" s="225"/>
      <c r="BD145" s="225"/>
      <c r="BE145" s="225"/>
      <c r="BF145" s="225"/>
      <c r="BG145" s="225"/>
      <c r="BH145" s="225"/>
      <c r="BI145" s="225"/>
      <c r="BJ145" s="225"/>
      <c r="BK145" s="225"/>
      <c r="BL145" s="225"/>
      <c r="BM145" s="225"/>
      <c r="BN145" s="225"/>
      <c r="BO145" s="225"/>
      <c r="BP145" s="225"/>
      <c r="BQ145" s="225"/>
      <c r="BR145" s="225"/>
      <c r="BS145" s="225"/>
      <c r="BT145" s="225"/>
      <c r="BU145" s="225"/>
      <c r="BV145" s="225"/>
      <c r="BW145" s="225"/>
      <c r="BX145" s="225"/>
      <c r="BY145" s="225"/>
      <c r="BZ145" s="225"/>
      <c r="CA145" s="225"/>
      <c r="CB145" s="225"/>
      <c r="CC145" s="225"/>
      <c r="CD145" s="225"/>
      <c r="CE145" s="225"/>
      <c r="CF145" s="225"/>
      <c r="CG145" s="225"/>
      <c r="CH145" s="225"/>
      <c r="CI145" s="225"/>
      <c r="CJ145" s="225"/>
      <c r="CK145" s="225"/>
      <c r="CL145" s="225"/>
      <c r="CM145" s="225"/>
      <c r="CN145" s="225"/>
      <c r="CO145" s="225"/>
      <c r="CP145" s="225"/>
      <c r="CQ145" s="225"/>
      <c r="CR145" s="265"/>
    </row>
    <row r="146" spans="1:96" s="234" customFormat="1" ht="15" customHeight="1" x14ac:dyDescent="0.35">
      <c r="A146" s="172">
        <v>130</v>
      </c>
      <c r="B146" s="84" t="s">
        <v>1013</v>
      </c>
      <c r="C146" s="84" t="s">
        <v>314</v>
      </c>
      <c r="D146" s="84" t="s">
        <v>1014</v>
      </c>
      <c r="E146" s="84"/>
      <c r="F146" s="84" t="s">
        <v>842</v>
      </c>
      <c r="G146" s="174">
        <v>0</v>
      </c>
      <c r="H146" s="173">
        <v>4890</v>
      </c>
      <c r="I146" s="173" t="s">
        <v>308</v>
      </c>
      <c r="J146" s="173">
        <v>2025</v>
      </c>
      <c r="K146" s="84" t="s">
        <v>992</v>
      </c>
      <c r="L146" s="84" t="s">
        <v>1015</v>
      </c>
      <c r="M146" s="84" t="s">
        <v>1016</v>
      </c>
      <c r="N146" s="84" t="s">
        <v>1017</v>
      </c>
      <c r="O146" s="260" t="s">
        <v>1018</v>
      </c>
      <c r="P146" s="225"/>
      <c r="Q146" s="225"/>
      <c r="R146" s="225"/>
      <c r="S146" s="225"/>
      <c r="T146" s="225"/>
      <c r="U146" s="225"/>
      <c r="V146" s="225"/>
      <c r="W146" s="225"/>
      <c r="X146" s="225"/>
      <c r="Y146" s="225"/>
      <c r="Z146" s="225"/>
      <c r="AA146" s="225"/>
      <c r="AB146" s="225"/>
      <c r="AC146" s="225"/>
      <c r="AD146" s="225"/>
      <c r="AE146" s="225"/>
      <c r="AF146" s="225"/>
      <c r="AG146" s="225"/>
      <c r="AH146" s="225"/>
      <c r="AI146" s="225"/>
      <c r="AJ146" s="225"/>
      <c r="AK146" s="225"/>
      <c r="AL146" s="225"/>
      <c r="AM146" s="225"/>
      <c r="AN146" s="225"/>
      <c r="AO146" s="225"/>
      <c r="AP146" s="225"/>
      <c r="AQ146" s="225"/>
      <c r="AR146" s="225"/>
      <c r="AS146" s="225"/>
      <c r="AT146" s="225"/>
      <c r="AU146" s="225"/>
      <c r="AV146" s="225"/>
      <c r="AW146" s="225"/>
      <c r="AX146" s="225"/>
      <c r="AY146" s="225"/>
      <c r="AZ146" s="225"/>
      <c r="BA146" s="225"/>
      <c r="BB146" s="225"/>
      <c r="BC146" s="225"/>
      <c r="BD146" s="225"/>
      <c r="BE146" s="225"/>
      <c r="BF146" s="225"/>
      <c r="BG146" s="225"/>
      <c r="BH146" s="225"/>
      <c r="BI146" s="225"/>
      <c r="BJ146" s="225"/>
      <c r="BK146" s="225"/>
      <c r="BL146" s="225"/>
      <c r="BM146" s="225"/>
      <c r="BN146" s="225"/>
      <c r="BO146" s="225"/>
      <c r="BP146" s="225"/>
      <c r="BQ146" s="225"/>
      <c r="BR146" s="225"/>
      <c r="BS146" s="225"/>
      <c r="BT146" s="225"/>
      <c r="BU146" s="225"/>
      <c r="BV146" s="225"/>
      <c r="BW146" s="225"/>
      <c r="BX146" s="225"/>
      <c r="BY146" s="225"/>
      <c r="BZ146" s="225"/>
      <c r="CA146" s="225"/>
      <c r="CB146" s="225"/>
      <c r="CC146" s="225"/>
      <c r="CD146" s="225"/>
      <c r="CE146" s="225"/>
      <c r="CF146" s="225"/>
      <c r="CG146" s="225"/>
      <c r="CH146" s="225"/>
      <c r="CI146" s="225"/>
      <c r="CJ146" s="225"/>
      <c r="CK146" s="225"/>
      <c r="CL146" s="225"/>
      <c r="CM146" s="225"/>
      <c r="CN146" s="225"/>
      <c r="CO146" s="225"/>
      <c r="CP146" s="225"/>
      <c r="CQ146" s="225"/>
      <c r="CR146" s="265"/>
    </row>
    <row r="147" spans="1:96" s="234" customFormat="1" ht="15" customHeight="1" x14ac:dyDescent="0.35">
      <c r="A147" s="172">
        <v>131</v>
      </c>
      <c r="B147" s="84" t="s">
        <v>1019</v>
      </c>
      <c r="C147" s="84" t="s">
        <v>305</v>
      </c>
      <c r="D147" s="84" t="s">
        <v>1020</v>
      </c>
      <c r="E147" s="84" t="s">
        <v>1021</v>
      </c>
      <c r="F147" s="84" t="s">
        <v>945</v>
      </c>
      <c r="G147" s="84" t="s">
        <v>945</v>
      </c>
      <c r="H147" s="173" t="s">
        <v>945</v>
      </c>
      <c r="I147" s="173" t="s">
        <v>324</v>
      </c>
      <c r="J147" s="173">
        <v>2022</v>
      </c>
      <c r="K147" s="84" t="s">
        <v>1022</v>
      </c>
      <c r="L147" s="84" t="s">
        <v>1023</v>
      </c>
      <c r="M147" s="84" t="s">
        <v>1024</v>
      </c>
      <c r="N147" s="84" t="s">
        <v>1025</v>
      </c>
      <c r="O147" s="260" t="s">
        <v>1026</v>
      </c>
      <c r="P147" s="225"/>
      <c r="Q147" s="225"/>
      <c r="R147" s="225"/>
      <c r="S147" s="225"/>
      <c r="T147" s="225"/>
      <c r="U147" s="225"/>
      <c r="V147" s="225"/>
      <c r="W147" s="225"/>
      <c r="X147" s="225"/>
      <c r="Y147" s="225"/>
      <c r="Z147" s="225"/>
      <c r="AA147" s="225"/>
      <c r="AB147" s="225"/>
      <c r="AC147" s="225"/>
      <c r="AD147" s="225"/>
      <c r="AE147" s="225"/>
      <c r="AF147" s="225"/>
      <c r="AG147" s="225"/>
      <c r="AH147" s="225"/>
      <c r="AI147" s="225"/>
      <c r="AJ147" s="225"/>
      <c r="AK147" s="225"/>
      <c r="AL147" s="225"/>
      <c r="AM147" s="225"/>
      <c r="AN147" s="225"/>
      <c r="AO147" s="225"/>
      <c r="AP147" s="225"/>
      <c r="AQ147" s="225"/>
      <c r="AR147" s="225"/>
      <c r="AS147" s="225"/>
      <c r="AT147" s="225"/>
      <c r="AU147" s="225"/>
      <c r="AV147" s="225"/>
      <c r="AW147" s="225"/>
      <c r="AX147" s="225"/>
      <c r="AY147" s="225"/>
      <c r="AZ147" s="225"/>
      <c r="BA147" s="225"/>
      <c r="BB147" s="225"/>
      <c r="BC147" s="225"/>
      <c r="BD147" s="225"/>
      <c r="BE147" s="225"/>
      <c r="BF147" s="225"/>
      <c r="BG147" s="225"/>
      <c r="BH147" s="225"/>
      <c r="BI147" s="225"/>
      <c r="BJ147" s="225"/>
      <c r="BK147" s="225"/>
      <c r="BL147" s="225"/>
      <c r="BM147" s="225"/>
      <c r="BN147" s="225"/>
      <c r="BO147" s="225"/>
      <c r="BP147" s="225"/>
      <c r="BQ147" s="225"/>
      <c r="BR147" s="225"/>
      <c r="BS147" s="225"/>
      <c r="BT147" s="225"/>
      <c r="BU147" s="225"/>
      <c r="BV147" s="225"/>
      <c r="BW147" s="225"/>
      <c r="BX147" s="225"/>
      <c r="BY147" s="225"/>
      <c r="BZ147" s="225"/>
      <c r="CA147" s="225"/>
      <c r="CB147" s="225"/>
      <c r="CC147" s="225"/>
      <c r="CD147" s="225"/>
      <c r="CE147" s="225"/>
      <c r="CF147" s="225"/>
      <c r="CG147" s="225"/>
      <c r="CH147" s="225"/>
      <c r="CI147" s="225"/>
      <c r="CJ147" s="225"/>
      <c r="CK147" s="225"/>
      <c r="CL147" s="225"/>
      <c r="CM147" s="225"/>
      <c r="CN147" s="225"/>
      <c r="CO147" s="225"/>
      <c r="CP147" s="225"/>
      <c r="CQ147" s="225"/>
      <c r="CR147" s="265"/>
    </row>
    <row r="148" spans="1:96" s="234" customFormat="1" ht="15" customHeight="1" x14ac:dyDescent="0.35">
      <c r="A148" s="242">
        <v>132</v>
      </c>
      <c r="B148" s="247" t="s">
        <v>1019</v>
      </c>
      <c r="C148" s="234" t="s">
        <v>314</v>
      </c>
      <c r="D148" s="234" t="s">
        <v>1027</v>
      </c>
      <c r="E148" s="234" t="s">
        <v>170</v>
      </c>
      <c r="F148" s="234" t="s">
        <v>842</v>
      </c>
      <c r="G148" s="234">
        <v>0</v>
      </c>
      <c r="H148" s="237">
        <v>15</v>
      </c>
      <c r="I148" s="237" t="s">
        <v>308</v>
      </c>
      <c r="J148" s="237">
        <v>2022</v>
      </c>
      <c r="K148" s="234" t="s">
        <v>1028</v>
      </c>
      <c r="L148" s="234" t="s">
        <v>1023</v>
      </c>
      <c r="M148" s="234" t="s">
        <v>1029</v>
      </c>
      <c r="N148" s="247" t="s">
        <v>1025</v>
      </c>
      <c r="O148" s="290" t="s">
        <v>1001</v>
      </c>
      <c r="P148" s="225"/>
      <c r="Q148" s="225"/>
      <c r="R148" s="225"/>
      <c r="S148" s="225"/>
      <c r="T148" s="225"/>
      <c r="U148" s="225"/>
      <c r="V148" s="225"/>
      <c r="W148" s="225"/>
      <c r="X148" s="225"/>
      <c r="Y148" s="225"/>
      <c r="Z148" s="225"/>
      <c r="AA148" s="225"/>
      <c r="AB148" s="225"/>
      <c r="AC148" s="225"/>
      <c r="AD148" s="225"/>
      <c r="AE148" s="225"/>
      <c r="AF148" s="225"/>
      <c r="AG148" s="225"/>
      <c r="AH148" s="225"/>
      <c r="AI148" s="225"/>
      <c r="AJ148" s="225"/>
      <c r="AK148" s="225"/>
      <c r="AL148" s="225"/>
      <c r="AM148" s="225"/>
      <c r="AN148" s="225"/>
      <c r="AO148" s="225"/>
      <c r="AP148" s="225"/>
      <c r="AQ148" s="225"/>
      <c r="AR148" s="225"/>
      <c r="AS148" s="225"/>
      <c r="AT148" s="225"/>
      <c r="AU148" s="225"/>
      <c r="AV148" s="225"/>
      <c r="AW148" s="225"/>
      <c r="AX148" s="225"/>
      <c r="AY148" s="225"/>
      <c r="AZ148" s="225"/>
      <c r="BA148" s="225"/>
      <c r="BB148" s="225"/>
      <c r="BC148" s="225"/>
      <c r="BD148" s="225"/>
      <c r="BE148" s="225"/>
      <c r="BF148" s="225"/>
      <c r="BG148" s="225"/>
      <c r="BH148" s="225"/>
      <c r="BI148" s="225"/>
      <c r="BJ148" s="225"/>
      <c r="BK148" s="225"/>
      <c r="BL148" s="225"/>
      <c r="BM148" s="225"/>
      <c r="BN148" s="225"/>
      <c r="BO148" s="225"/>
      <c r="BP148" s="225"/>
      <c r="BQ148" s="225"/>
      <c r="BR148" s="225"/>
      <c r="BS148" s="225"/>
      <c r="BT148" s="225"/>
      <c r="BU148" s="225"/>
      <c r="BV148" s="225"/>
      <c r="BW148" s="225"/>
      <c r="BX148" s="225"/>
      <c r="BY148" s="225"/>
      <c r="BZ148" s="225"/>
      <c r="CA148" s="225"/>
      <c r="CB148" s="225"/>
      <c r="CC148" s="225"/>
      <c r="CD148" s="225"/>
      <c r="CE148" s="225"/>
      <c r="CF148" s="225"/>
      <c r="CG148" s="225"/>
      <c r="CH148" s="225"/>
      <c r="CI148" s="225"/>
      <c r="CJ148" s="225"/>
      <c r="CK148" s="225"/>
      <c r="CL148" s="225"/>
      <c r="CM148" s="225"/>
      <c r="CN148" s="225"/>
      <c r="CO148" s="225"/>
      <c r="CP148" s="225"/>
      <c r="CQ148" s="225"/>
      <c r="CR148" s="265"/>
    </row>
    <row r="149" spans="1:96" s="234" customFormat="1" ht="15" customHeight="1" x14ac:dyDescent="0.35">
      <c r="A149" s="242">
        <v>133</v>
      </c>
      <c r="B149" s="247" t="s">
        <v>1019</v>
      </c>
      <c r="C149" s="234" t="s">
        <v>314</v>
      </c>
      <c r="D149" s="234" t="s">
        <v>1030</v>
      </c>
      <c r="E149" s="234" t="s">
        <v>170</v>
      </c>
      <c r="F149" s="234" t="s">
        <v>1031</v>
      </c>
      <c r="G149" s="234">
        <v>15</v>
      </c>
      <c r="H149" s="237">
        <v>38</v>
      </c>
      <c r="I149" s="237" t="s">
        <v>308</v>
      </c>
      <c r="J149" s="237">
        <v>2024</v>
      </c>
      <c r="K149" s="234" t="s">
        <v>1028</v>
      </c>
      <c r="L149" s="234" t="s">
        <v>1023</v>
      </c>
      <c r="M149" s="234" t="s">
        <v>1032</v>
      </c>
      <c r="N149" s="247" t="s">
        <v>1025</v>
      </c>
      <c r="O149" s="290" t="s">
        <v>1001</v>
      </c>
      <c r="P149" s="225"/>
      <c r="Q149" s="225"/>
      <c r="R149" s="225"/>
      <c r="S149" s="225"/>
      <c r="T149" s="225"/>
      <c r="U149" s="225"/>
      <c r="V149" s="225"/>
      <c r="W149" s="225"/>
      <c r="X149" s="225"/>
      <c r="Y149" s="225"/>
      <c r="Z149" s="225"/>
      <c r="AA149" s="225"/>
      <c r="AB149" s="225"/>
      <c r="AC149" s="225"/>
      <c r="AD149" s="225"/>
      <c r="AE149" s="225"/>
      <c r="AF149" s="225"/>
      <c r="AG149" s="225"/>
      <c r="AH149" s="225"/>
      <c r="AI149" s="225"/>
      <c r="AJ149" s="225"/>
      <c r="AK149" s="225"/>
      <c r="AL149" s="225"/>
      <c r="AM149" s="225"/>
      <c r="AN149" s="225"/>
      <c r="AO149" s="225"/>
      <c r="AP149" s="225"/>
      <c r="AQ149" s="225"/>
      <c r="AR149" s="225"/>
      <c r="AS149" s="225"/>
      <c r="AT149" s="225"/>
      <c r="AU149" s="225"/>
      <c r="AV149" s="225"/>
      <c r="AW149" s="225"/>
      <c r="AX149" s="225"/>
      <c r="AY149" s="225"/>
      <c r="AZ149" s="225"/>
      <c r="BA149" s="225"/>
      <c r="BB149" s="225"/>
      <c r="BC149" s="225"/>
      <c r="BD149" s="225"/>
      <c r="BE149" s="225"/>
      <c r="BF149" s="225"/>
      <c r="BG149" s="225"/>
      <c r="BH149" s="225"/>
      <c r="BI149" s="225"/>
      <c r="BJ149" s="225"/>
      <c r="BK149" s="225"/>
      <c r="BL149" s="225"/>
      <c r="BM149" s="225"/>
      <c r="BN149" s="225"/>
      <c r="BO149" s="225"/>
      <c r="BP149" s="225"/>
      <c r="BQ149" s="225"/>
      <c r="BR149" s="225"/>
      <c r="BS149" s="225"/>
      <c r="BT149" s="225"/>
      <c r="BU149" s="225"/>
      <c r="BV149" s="225"/>
      <c r="BW149" s="225"/>
      <c r="BX149" s="225"/>
      <c r="BY149" s="225"/>
      <c r="BZ149" s="225"/>
      <c r="CA149" s="225"/>
      <c r="CB149" s="225"/>
      <c r="CC149" s="225"/>
      <c r="CD149" s="225"/>
      <c r="CE149" s="225"/>
      <c r="CF149" s="225"/>
      <c r="CG149" s="225"/>
      <c r="CH149" s="225"/>
      <c r="CI149" s="225"/>
      <c r="CJ149" s="225"/>
      <c r="CK149" s="225"/>
      <c r="CL149" s="225"/>
      <c r="CM149" s="225"/>
      <c r="CN149" s="225"/>
      <c r="CO149" s="225"/>
      <c r="CP149" s="225"/>
      <c r="CQ149" s="225"/>
      <c r="CR149" s="265"/>
    </row>
    <row r="150" spans="1:96" s="234" customFormat="1" ht="15" customHeight="1" x14ac:dyDescent="0.35">
      <c r="A150" s="172">
        <v>134</v>
      </c>
      <c r="B150" s="84" t="s">
        <v>1033</v>
      </c>
      <c r="C150" s="84" t="s">
        <v>305</v>
      </c>
      <c r="D150" s="84" t="s">
        <v>1034</v>
      </c>
      <c r="E150" s="84" t="s">
        <v>1035</v>
      </c>
      <c r="F150" s="84" t="s">
        <v>945</v>
      </c>
      <c r="G150" s="84" t="s">
        <v>945</v>
      </c>
      <c r="H150" s="173" t="s">
        <v>945</v>
      </c>
      <c r="I150" s="173" t="s">
        <v>727</v>
      </c>
      <c r="J150" s="173">
        <v>2021</v>
      </c>
      <c r="K150" s="84" t="s">
        <v>1022</v>
      </c>
      <c r="L150" s="84" t="s">
        <v>1022</v>
      </c>
      <c r="M150" s="84" t="s">
        <v>1036</v>
      </c>
      <c r="N150" s="84" t="s">
        <v>949</v>
      </c>
      <c r="O150" s="260" t="s">
        <v>1026</v>
      </c>
      <c r="P150" s="225"/>
      <c r="Q150" s="225"/>
      <c r="R150" s="225"/>
      <c r="S150" s="225"/>
      <c r="T150" s="225"/>
      <c r="U150" s="225"/>
      <c r="V150" s="225"/>
      <c r="W150" s="225"/>
      <c r="X150" s="225"/>
      <c r="Y150" s="225"/>
      <c r="Z150" s="225"/>
      <c r="AA150" s="225"/>
      <c r="AB150" s="225"/>
      <c r="AC150" s="225"/>
      <c r="AD150" s="225"/>
      <c r="AE150" s="225"/>
      <c r="AF150" s="225"/>
      <c r="AG150" s="225"/>
      <c r="AH150" s="225"/>
      <c r="AI150" s="225"/>
      <c r="AJ150" s="225"/>
      <c r="AK150" s="225"/>
      <c r="AL150" s="225"/>
      <c r="AM150" s="225"/>
      <c r="AN150" s="225"/>
      <c r="AO150" s="225"/>
      <c r="AP150" s="225"/>
      <c r="AQ150" s="225"/>
      <c r="AR150" s="225"/>
      <c r="AS150" s="225"/>
      <c r="AT150" s="225"/>
      <c r="AU150" s="225"/>
      <c r="AV150" s="225"/>
      <c r="AW150" s="225"/>
      <c r="AX150" s="225"/>
      <c r="AY150" s="225"/>
      <c r="AZ150" s="225"/>
      <c r="BA150" s="225"/>
      <c r="BB150" s="225"/>
      <c r="BC150" s="225"/>
      <c r="BD150" s="225"/>
      <c r="BE150" s="225"/>
      <c r="BF150" s="225"/>
      <c r="BG150" s="225"/>
      <c r="BH150" s="225"/>
      <c r="BI150" s="225"/>
      <c r="BJ150" s="225"/>
      <c r="BK150" s="225"/>
      <c r="BL150" s="225"/>
      <c r="BM150" s="225"/>
      <c r="BN150" s="225"/>
      <c r="BO150" s="225"/>
      <c r="BP150" s="225"/>
      <c r="BQ150" s="225"/>
      <c r="BR150" s="225"/>
      <c r="BS150" s="225"/>
      <c r="BT150" s="225"/>
      <c r="BU150" s="225"/>
      <c r="BV150" s="225"/>
      <c r="BW150" s="225"/>
      <c r="BX150" s="225"/>
      <c r="BY150" s="225"/>
      <c r="BZ150" s="225"/>
      <c r="CA150" s="225"/>
      <c r="CB150" s="225"/>
      <c r="CC150" s="225"/>
      <c r="CD150" s="225"/>
      <c r="CE150" s="225"/>
      <c r="CF150" s="225"/>
      <c r="CG150" s="225"/>
      <c r="CH150" s="225"/>
      <c r="CI150" s="225"/>
      <c r="CJ150" s="225"/>
      <c r="CK150" s="225"/>
      <c r="CL150" s="225"/>
      <c r="CM150" s="225"/>
      <c r="CN150" s="225"/>
      <c r="CO150" s="225"/>
      <c r="CP150" s="225"/>
      <c r="CQ150" s="225"/>
      <c r="CR150" s="265"/>
    </row>
    <row r="151" spans="1:96" s="234" customFormat="1" ht="15" customHeight="1" x14ac:dyDescent="0.35">
      <c r="A151" s="242">
        <v>135</v>
      </c>
      <c r="B151" s="247" t="s">
        <v>1033</v>
      </c>
      <c r="C151" s="234" t="s">
        <v>314</v>
      </c>
      <c r="D151" s="234" t="s">
        <v>1037</v>
      </c>
      <c r="E151" s="234" t="s">
        <v>170</v>
      </c>
      <c r="F151" s="234" t="s">
        <v>1031</v>
      </c>
      <c r="G151" s="234">
        <v>0</v>
      </c>
      <c r="H151" s="237">
        <v>450</v>
      </c>
      <c r="I151" s="237" t="s">
        <v>398</v>
      </c>
      <c r="J151" s="237">
        <v>2022</v>
      </c>
      <c r="K151" s="234" t="s">
        <v>1022</v>
      </c>
      <c r="L151" s="234" t="s">
        <v>1022</v>
      </c>
      <c r="M151" s="234" t="s">
        <v>1038</v>
      </c>
      <c r="N151" s="247" t="s">
        <v>949</v>
      </c>
      <c r="O151" s="290" t="s">
        <v>1026</v>
      </c>
      <c r="P151" s="225"/>
      <c r="Q151" s="225"/>
      <c r="R151" s="225"/>
      <c r="S151" s="225"/>
      <c r="T151" s="225"/>
      <c r="U151" s="225"/>
      <c r="V151" s="225"/>
      <c r="W151" s="225"/>
      <c r="X151" s="225"/>
      <c r="Y151" s="225"/>
      <c r="Z151" s="225"/>
      <c r="AA151" s="225"/>
      <c r="AB151" s="225"/>
      <c r="AC151" s="225"/>
      <c r="AD151" s="225"/>
      <c r="AE151" s="225"/>
      <c r="AF151" s="225"/>
      <c r="AG151" s="225"/>
      <c r="AH151" s="225"/>
      <c r="AI151" s="225"/>
      <c r="AJ151" s="225"/>
      <c r="AK151" s="225"/>
      <c r="AL151" s="225"/>
      <c r="AM151" s="225"/>
      <c r="AN151" s="225"/>
      <c r="AO151" s="225"/>
      <c r="AP151" s="225"/>
      <c r="AQ151" s="225"/>
      <c r="AR151" s="225"/>
      <c r="AS151" s="225"/>
      <c r="AT151" s="225"/>
      <c r="AU151" s="225"/>
      <c r="AV151" s="225"/>
      <c r="AW151" s="225"/>
      <c r="AX151" s="225"/>
      <c r="AY151" s="225"/>
      <c r="AZ151" s="225"/>
      <c r="BA151" s="225"/>
      <c r="BB151" s="225"/>
      <c r="BC151" s="225"/>
      <c r="BD151" s="225"/>
      <c r="BE151" s="225"/>
      <c r="BF151" s="225"/>
      <c r="BG151" s="225"/>
      <c r="BH151" s="225"/>
      <c r="BI151" s="225"/>
      <c r="BJ151" s="225"/>
      <c r="BK151" s="225"/>
      <c r="BL151" s="225"/>
      <c r="BM151" s="225"/>
      <c r="BN151" s="225"/>
      <c r="BO151" s="225"/>
      <c r="BP151" s="225"/>
      <c r="BQ151" s="225"/>
      <c r="BR151" s="225"/>
      <c r="BS151" s="225"/>
      <c r="BT151" s="225"/>
      <c r="BU151" s="225"/>
      <c r="BV151" s="225"/>
      <c r="BW151" s="225"/>
      <c r="BX151" s="225"/>
      <c r="BY151" s="225"/>
      <c r="BZ151" s="225"/>
      <c r="CA151" s="225"/>
      <c r="CB151" s="225"/>
      <c r="CC151" s="225"/>
      <c r="CD151" s="225"/>
      <c r="CE151" s="225"/>
      <c r="CF151" s="225"/>
      <c r="CG151" s="225"/>
      <c r="CH151" s="225"/>
      <c r="CI151" s="225"/>
      <c r="CJ151" s="225"/>
      <c r="CK151" s="225"/>
      <c r="CL151" s="225"/>
      <c r="CM151" s="225"/>
      <c r="CN151" s="225"/>
      <c r="CO151" s="225"/>
      <c r="CP151" s="225"/>
      <c r="CQ151" s="225"/>
      <c r="CR151" s="265"/>
    </row>
    <row r="152" spans="1:96" s="234" customFormat="1" ht="15" customHeight="1" x14ac:dyDescent="0.35">
      <c r="A152" s="242">
        <v>136</v>
      </c>
      <c r="B152" s="247" t="s">
        <v>1033</v>
      </c>
      <c r="C152" s="234" t="s">
        <v>314</v>
      </c>
      <c r="D152" s="234" t="s">
        <v>1039</v>
      </c>
      <c r="E152" s="234" t="s">
        <v>945</v>
      </c>
      <c r="F152" s="234" t="s">
        <v>1031</v>
      </c>
      <c r="G152" s="234">
        <v>450</v>
      </c>
      <c r="H152" s="237">
        <v>900</v>
      </c>
      <c r="I152" s="237" t="s">
        <v>308</v>
      </c>
      <c r="J152" s="237">
        <v>2023</v>
      </c>
      <c r="K152" s="234" t="s">
        <v>1022</v>
      </c>
      <c r="L152" s="234" t="s">
        <v>1022</v>
      </c>
      <c r="M152" s="234" t="s">
        <v>1040</v>
      </c>
      <c r="N152" s="247" t="s">
        <v>949</v>
      </c>
      <c r="O152" s="290" t="s">
        <v>1026</v>
      </c>
      <c r="P152" s="225"/>
      <c r="Q152" s="225"/>
      <c r="R152" s="225"/>
      <c r="S152" s="225"/>
      <c r="T152" s="225"/>
      <c r="U152" s="225"/>
      <c r="V152" s="225"/>
      <c r="W152" s="225"/>
      <c r="X152" s="225"/>
      <c r="Y152" s="225"/>
      <c r="Z152" s="225"/>
      <c r="AA152" s="225"/>
      <c r="AB152" s="225"/>
      <c r="AC152" s="225"/>
      <c r="AD152" s="225"/>
      <c r="AE152" s="225"/>
      <c r="AF152" s="225"/>
      <c r="AG152" s="225"/>
      <c r="AH152" s="225"/>
      <c r="AI152" s="225"/>
      <c r="AJ152" s="225"/>
      <c r="AK152" s="225"/>
      <c r="AL152" s="225"/>
      <c r="AM152" s="225"/>
      <c r="AN152" s="225"/>
      <c r="AO152" s="225"/>
      <c r="AP152" s="225"/>
      <c r="AQ152" s="225"/>
      <c r="AR152" s="225"/>
      <c r="AS152" s="225"/>
      <c r="AT152" s="225"/>
      <c r="AU152" s="225"/>
      <c r="AV152" s="225"/>
      <c r="AW152" s="225"/>
      <c r="AX152" s="225"/>
      <c r="AY152" s="225"/>
      <c r="AZ152" s="225"/>
      <c r="BA152" s="225"/>
      <c r="BB152" s="225"/>
      <c r="BC152" s="225"/>
      <c r="BD152" s="225"/>
      <c r="BE152" s="225"/>
      <c r="BF152" s="225"/>
      <c r="BG152" s="225"/>
      <c r="BH152" s="225"/>
      <c r="BI152" s="225"/>
      <c r="BJ152" s="225"/>
      <c r="BK152" s="225"/>
      <c r="BL152" s="225"/>
      <c r="BM152" s="225"/>
      <c r="BN152" s="225"/>
      <c r="BO152" s="225"/>
      <c r="BP152" s="225"/>
      <c r="BQ152" s="225"/>
      <c r="BR152" s="225"/>
      <c r="BS152" s="225"/>
      <c r="BT152" s="225"/>
      <c r="BU152" s="225"/>
      <c r="BV152" s="225"/>
      <c r="BW152" s="225"/>
      <c r="BX152" s="225"/>
      <c r="BY152" s="225"/>
      <c r="BZ152" s="225"/>
      <c r="CA152" s="225"/>
      <c r="CB152" s="225"/>
      <c r="CC152" s="225"/>
      <c r="CD152" s="225"/>
      <c r="CE152" s="225"/>
      <c r="CF152" s="225"/>
      <c r="CG152" s="225"/>
      <c r="CH152" s="225"/>
      <c r="CI152" s="225"/>
      <c r="CJ152" s="225"/>
      <c r="CK152" s="225"/>
      <c r="CL152" s="225"/>
      <c r="CM152" s="225"/>
      <c r="CN152" s="225"/>
      <c r="CO152" s="225"/>
      <c r="CP152" s="225"/>
      <c r="CQ152" s="225"/>
      <c r="CR152" s="265"/>
    </row>
    <row r="153" spans="1:96" s="234" customFormat="1" ht="15.75" customHeight="1" x14ac:dyDescent="0.35">
      <c r="A153" s="242">
        <v>137</v>
      </c>
      <c r="B153" s="247" t="s">
        <v>1041</v>
      </c>
      <c r="C153" s="234" t="s">
        <v>314</v>
      </c>
      <c r="D153" s="234" t="s">
        <v>1042</v>
      </c>
      <c r="E153" s="234" t="s">
        <v>945</v>
      </c>
      <c r="F153" s="234" t="s">
        <v>1043</v>
      </c>
      <c r="G153" s="234">
        <v>0</v>
      </c>
      <c r="H153" s="237">
        <v>90</v>
      </c>
      <c r="I153" s="237" t="s">
        <v>903</v>
      </c>
      <c r="J153" s="237">
        <v>2024</v>
      </c>
      <c r="K153" s="234" t="s">
        <v>1044</v>
      </c>
      <c r="L153" s="234" t="s">
        <v>1045</v>
      </c>
      <c r="M153" s="234" t="s">
        <v>1046</v>
      </c>
      <c r="N153" s="247" t="s">
        <v>1047</v>
      </c>
      <c r="O153" s="290" t="s">
        <v>1048</v>
      </c>
      <c r="P153" s="225"/>
      <c r="Q153" s="225"/>
      <c r="R153" s="225"/>
      <c r="S153" s="225"/>
      <c r="T153" s="225"/>
      <c r="U153" s="225"/>
      <c r="V153" s="225"/>
      <c r="W153" s="225"/>
      <c r="X153" s="225"/>
      <c r="Y153" s="225"/>
      <c r="Z153" s="225"/>
      <c r="AA153" s="225"/>
      <c r="AB153" s="225"/>
      <c r="AC153" s="225"/>
      <c r="AD153" s="225"/>
      <c r="AE153" s="225"/>
      <c r="AF153" s="225"/>
      <c r="AG153" s="225"/>
      <c r="AH153" s="225"/>
      <c r="AI153" s="225"/>
      <c r="AJ153" s="225"/>
      <c r="AK153" s="225"/>
      <c r="AL153" s="225"/>
      <c r="AM153" s="225"/>
      <c r="AN153" s="225"/>
      <c r="AO153" s="225"/>
      <c r="AP153" s="225"/>
      <c r="AQ153" s="225"/>
      <c r="AR153" s="225"/>
      <c r="AS153" s="225"/>
      <c r="AT153" s="225"/>
      <c r="AU153" s="225"/>
      <c r="AV153" s="225"/>
      <c r="AW153" s="225"/>
      <c r="AX153" s="225"/>
      <c r="AY153" s="225"/>
      <c r="AZ153" s="225"/>
      <c r="BA153" s="225"/>
      <c r="BB153" s="225"/>
      <c r="BC153" s="225"/>
      <c r="BD153" s="225"/>
      <c r="BE153" s="225"/>
      <c r="BF153" s="225"/>
      <c r="BG153" s="225"/>
      <c r="BH153" s="225"/>
      <c r="BI153" s="225"/>
      <c r="BJ153" s="225"/>
      <c r="BK153" s="225"/>
      <c r="BL153" s="225"/>
      <c r="BM153" s="225"/>
      <c r="BN153" s="225"/>
      <c r="BO153" s="225"/>
      <c r="BP153" s="225"/>
      <c r="BQ153" s="225"/>
      <c r="BR153" s="225"/>
      <c r="BS153" s="225"/>
      <c r="BT153" s="225"/>
      <c r="BU153" s="225"/>
      <c r="BV153" s="225"/>
      <c r="BW153" s="225"/>
      <c r="BX153" s="225"/>
      <c r="BY153" s="225"/>
      <c r="BZ153" s="225"/>
      <c r="CA153" s="225"/>
      <c r="CB153" s="225"/>
      <c r="CC153" s="225"/>
      <c r="CD153" s="225"/>
      <c r="CE153" s="225"/>
      <c r="CF153" s="225"/>
      <c r="CG153" s="225"/>
      <c r="CH153" s="225"/>
      <c r="CI153" s="225"/>
      <c r="CJ153" s="225"/>
      <c r="CK153" s="225"/>
      <c r="CL153" s="225"/>
      <c r="CM153" s="225"/>
      <c r="CN153" s="225"/>
      <c r="CO153" s="225"/>
      <c r="CP153" s="225"/>
      <c r="CQ153" s="225"/>
      <c r="CR153" s="265"/>
    </row>
    <row r="154" spans="1:96" s="234" customFormat="1" ht="15" customHeight="1" x14ac:dyDescent="0.35">
      <c r="A154" s="242">
        <v>138</v>
      </c>
      <c r="B154" s="247" t="s">
        <v>1049</v>
      </c>
      <c r="C154" s="234" t="s">
        <v>314</v>
      </c>
      <c r="D154" s="234" t="s">
        <v>1050</v>
      </c>
      <c r="E154" s="234" t="s">
        <v>945</v>
      </c>
      <c r="F154" s="234" t="s">
        <v>1051</v>
      </c>
      <c r="G154" s="234">
        <v>0</v>
      </c>
      <c r="H154" s="237">
        <v>150</v>
      </c>
      <c r="I154" s="237" t="s">
        <v>308</v>
      </c>
      <c r="J154" s="237">
        <v>2024</v>
      </c>
      <c r="K154" s="234" t="s">
        <v>1044</v>
      </c>
      <c r="L154" s="234" t="s">
        <v>1045</v>
      </c>
      <c r="M154" s="234" t="s">
        <v>1052</v>
      </c>
      <c r="N154" s="247" t="s">
        <v>1047</v>
      </c>
      <c r="O154" s="290" t="s">
        <v>1048</v>
      </c>
      <c r="P154" s="225"/>
      <c r="Q154" s="225"/>
      <c r="R154" s="225"/>
      <c r="S154" s="225"/>
      <c r="T154" s="225"/>
      <c r="U154" s="225"/>
      <c r="V154" s="225"/>
      <c r="W154" s="225"/>
      <c r="X154" s="225"/>
      <c r="Y154" s="225"/>
      <c r="Z154" s="225"/>
      <c r="AA154" s="225"/>
      <c r="AB154" s="225"/>
      <c r="AC154" s="225"/>
      <c r="AD154" s="225"/>
      <c r="AE154" s="225"/>
      <c r="AF154" s="225"/>
      <c r="AG154" s="225"/>
      <c r="AH154" s="225"/>
      <c r="AI154" s="225"/>
      <c r="AJ154" s="225"/>
      <c r="AK154" s="225"/>
      <c r="AL154" s="225"/>
      <c r="AM154" s="225"/>
      <c r="AN154" s="225"/>
      <c r="AO154" s="225"/>
      <c r="AP154" s="225"/>
      <c r="AQ154" s="225"/>
      <c r="AR154" s="225"/>
      <c r="AS154" s="225"/>
      <c r="AT154" s="225"/>
      <c r="AU154" s="225"/>
      <c r="AV154" s="225"/>
      <c r="AW154" s="225"/>
      <c r="AX154" s="225"/>
      <c r="AY154" s="225"/>
      <c r="AZ154" s="225"/>
      <c r="BA154" s="225"/>
      <c r="BB154" s="225"/>
      <c r="BC154" s="225"/>
      <c r="BD154" s="225"/>
      <c r="BE154" s="225"/>
      <c r="BF154" s="225"/>
      <c r="BG154" s="225"/>
      <c r="BH154" s="225"/>
      <c r="BI154" s="225"/>
      <c r="BJ154" s="225"/>
      <c r="BK154" s="225"/>
      <c r="BL154" s="225"/>
      <c r="BM154" s="225"/>
      <c r="BN154" s="225"/>
      <c r="BO154" s="225"/>
      <c r="BP154" s="225"/>
      <c r="BQ154" s="225"/>
      <c r="BR154" s="225"/>
      <c r="BS154" s="225"/>
      <c r="BT154" s="225"/>
      <c r="BU154" s="225"/>
      <c r="BV154" s="225"/>
      <c r="BW154" s="225"/>
      <c r="BX154" s="225"/>
      <c r="BY154" s="225"/>
      <c r="BZ154" s="225"/>
      <c r="CA154" s="225"/>
      <c r="CB154" s="225"/>
      <c r="CC154" s="225"/>
      <c r="CD154" s="225"/>
      <c r="CE154" s="225"/>
      <c r="CF154" s="225"/>
      <c r="CG154" s="225"/>
      <c r="CH154" s="225"/>
      <c r="CI154" s="225"/>
      <c r="CJ154" s="225"/>
      <c r="CK154" s="225"/>
      <c r="CL154" s="225"/>
      <c r="CM154" s="225"/>
      <c r="CN154" s="225"/>
      <c r="CO154" s="225"/>
      <c r="CP154" s="225"/>
      <c r="CQ154" s="225"/>
      <c r="CR154" s="265"/>
    </row>
    <row r="155" spans="1:96" s="234" customFormat="1" ht="15" customHeight="1" x14ac:dyDescent="0.35">
      <c r="A155" s="172">
        <v>139</v>
      </c>
      <c r="B155" s="84" t="s">
        <v>1053</v>
      </c>
      <c r="C155" s="84" t="s">
        <v>305</v>
      </c>
      <c r="D155" s="84" t="s">
        <v>1054</v>
      </c>
      <c r="E155" s="84" t="s">
        <v>1055</v>
      </c>
      <c r="F155" s="84" t="s">
        <v>945</v>
      </c>
      <c r="G155" s="84" t="s">
        <v>945</v>
      </c>
      <c r="H155" s="173" t="s">
        <v>945</v>
      </c>
      <c r="I155" s="173" t="s">
        <v>324</v>
      </c>
      <c r="J155" s="173">
        <v>2023</v>
      </c>
      <c r="K155" s="84" t="s">
        <v>1056</v>
      </c>
      <c r="L155" s="84" t="s">
        <v>1022</v>
      </c>
      <c r="M155" s="84" t="s">
        <v>1057</v>
      </c>
      <c r="N155" s="84" t="s">
        <v>949</v>
      </c>
      <c r="O155" s="260" t="s">
        <v>1058</v>
      </c>
      <c r="P155" s="225"/>
      <c r="Q155" s="225"/>
      <c r="R155" s="225"/>
      <c r="S155" s="225"/>
      <c r="T155" s="225"/>
      <c r="U155" s="225"/>
      <c r="V155" s="225"/>
      <c r="W155" s="225"/>
      <c r="X155" s="225"/>
      <c r="Y155" s="225"/>
      <c r="Z155" s="225"/>
      <c r="AA155" s="225"/>
      <c r="AB155" s="225"/>
      <c r="AC155" s="225"/>
      <c r="AD155" s="225"/>
      <c r="AE155" s="225"/>
      <c r="AF155" s="225"/>
      <c r="AG155" s="225"/>
      <c r="AH155" s="225"/>
      <c r="AI155" s="225"/>
      <c r="AJ155" s="225"/>
      <c r="AK155" s="225"/>
      <c r="AL155" s="225"/>
      <c r="AM155" s="225"/>
      <c r="AN155" s="225"/>
      <c r="AO155" s="225"/>
      <c r="AP155" s="225"/>
      <c r="AQ155" s="225"/>
      <c r="AR155" s="225"/>
      <c r="AS155" s="225"/>
      <c r="AT155" s="225"/>
      <c r="AU155" s="225"/>
      <c r="AV155" s="225"/>
      <c r="AW155" s="225"/>
      <c r="AX155" s="225"/>
      <c r="AY155" s="225"/>
      <c r="AZ155" s="225"/>
      <c r="BA155" s="225"/>
      <c r="BB155" s="225"/>
      <c r="BC155" s="225"/>
      <c r="BD155" s="225"/>
      <c r="BE155" s="225"/>
      <c r="BF155" s="225"/>
      <c r="BG155" s="225"/>
      <c r="BH155" s="225"/>
      <c r="BI155" s="225"/>
      <c r="BJ155" s="225"/>
      <c r="BK155" s="225"/>
      <c r="BL155" s="225"/>
      <c r="BM155" s="225"/>
      <c r="BN155" s="225"/>
      <c r="BO155" s="225"/>
      <c r="BP155" s="225"/>
      <c r="BQ155" s="225"/>
      <c r="BR155" s="225"/>
      <c r="BS155" s="225"/>
      <c r="BT155" s="225"/>
      <c r="BU155" s="225"/>
      <c r="BV155" s="225"/>
      <c r="BW155" s="225"/>
      <c r="BX155" s="225"/>
      <c r="BY155" s="225"/>
      <c r="BZ155" s="225"/>
      <c r="CA155" s="225"/>
      <c r="CB155" s="225"/>
      <c r="CC155" s="225"/>
      <c r="CD155" s="225"/>
      <c r="CE155" s="225"/>
      <c r="CF155" s="225"/>
      <c r="CG155" s="225"/>
      <c r="CH155" s="225"/>
      <c r="CI155" s="225"/>
      <c r="CJ155" s="225"/>
      <c r="CK155" s="225"/>
      <c r="CL155" s="225"/>
      <c r="CM155" s="225"/>
      <c r="CN155" s="225"/>
      <c r="CO155" s="225"/>
      <c r="CP155" s="225"/>
      <c r="CQ155" s="225"/>
      <c r="CR155" s="265"/>
    </row>
    <row r="156" spans="1:96" s="234" customFormat="1" ht="15" customHeight="1" x14ac:dyDescent="0.35">
      <c r="A156" s="172">
        <v>140</v>
      </c>
      <c r="B156" s="84" t="s">
        <v>1053</v>
      </c>
      <c r="C156" s="84" t="s">
        <v>314</v>
      </c>
      <c r="D156" s="84" t="s">
        <v>1059</v>
      </c>
      <c r="E156" s="84" t="s">
        <v>945</v>
      </c>
      <c r="F156" s="84" t="s">
        <v>1060</v>
      </c>
      <c r="G156" s="174">
        <v>0</v>
      </c>
      <c r="H156" s="214">
        <v>12000</v>
      </c>
      <c r="I156" s="173" t="s">
        <v>727</v>
      </c>
      <c r="J156" s="173">
        <v>2022</v>
      </c>
      <c r="K156" s="84" t="s">
        <v>1056</v>
      </c>
      <c r="L156" s="84" t="s">
        <v>1022</v>
      </c>
      <c r="M156" s="84" t="s">
        <v>1061</v>
      </c>
      <c r="N156" s="84" t="s">
        <v>949</v>
      </c>
      <c r="O156" s="260" t="s">
        <v>1058</v>
      </c>
      <c r="P156" s="225"/>
      <c r="Q156" s="225"/>
      <c r="R156" s="225"/>
      <c r="S156" s="225"/>
      <c r="T156" s="225"/>
      <c r="U156" s="225"/>
      <c r="V156" s="225"/>
      <c r="W156" s="225"/>
      <c r="X156" s="225"/>
      <c r="Y156" s="225"/>
      <c r="Z156" s="225"/>
      <c r="AA156" s="225"/>
      <c r="AB156" s="225"/>
      <c r="AC156" s="225"/>
      <c r="AD156" s="225"/>
      <c r="AE156" s="225"/>
      <c r="AF156" s="225"/>
      <c r="AG156" s="225"/>
      <c r="AH156" s="225"/>
      <c r="AI156" s="225"/>
      <c r="AJ156" s="225"/>
      <c r="AK156" s="225"/>
      <c r="AL156" s="225"/>
      <c r="AM156" s="225"/>
      <c r="AN156" s="225"/>
      <c r="AO156" s="225"/>
      <c r="AP156" s="225"/>
      <c r="AQ156" s="225"/>
      <c r="AR156" s="225"/>
      <c r="AS156" s="225"/>
      <c r="AT156" s="225"/>
      <c r="AU156" s="225"/>
      <c r="AV156" s="225"/>
      <c r="AW156" s="225"/>
      <c r="AX156" s="225"/>
      <c r="AY156" s="225"/>
      <c r="AZ156" s="225"/>
      <c r="BA156" s="225"/>
      <c r="BB156" s="225"/>
      <c r="BC156" s="225"/>
      <c r="BD156" s="225"/>
      <c r="BE156" s="225"/>
      <c r="BF156" s="225"/>
      <c r="BG156" s="225"/>
      <c r="BH156" s="225"/>
      <c r="BI156" s="225"/>
      <c r="BJ156" s="225"/>
      <c r="BK156" s="225"/>
      <c r="BL156" s="225"/>
      <c r="BM156" s="225"/>
      <c r="BN156" s="225"/>
      <c r="BO156" s="225"/>
      <c r="BP156" s="225"/>
      <c r="BQ156" s="225"/>
      <c r="BR156" s="225"/>
      <c r="BS156" s="225"/>
      <c r="BT156" s="225"/>
      <c r="BU156" s="225"/>
      <c r="BV156" s="225"/>
      <c r="BW156" s="225"/>
      <c r="BX156" s="225"/>
      <c r="BY156" s="225"/>
      <c r="BZ156" s="225"/>
      <c r="CA156" s="225"/>
      <c r="CB156" s="225"/>
      <c r="CC156" s="225"/>
      <c r="CD156" s="225"/>
      <c r="CE156" s="225"/>
      <c r="CF156" s="225"/>
      <c r="CG156" s="225"/>
      <c r="CH156" s="225"/>
      <c r="CI156" s="225"/>
      <c r="CJ156" s="225"/>
      <c r="CK156" s="225"/>
      <c r="CL156" s="225"/>
      <c r="CM156" s="225"/>
      <c r="CN156" s="225"/>
      <c r="CO156" s="225"/>
      <c r="CP156" s="225"/>
      <c r="CQ156" s="225"/>
      <c r="CR156" s="265"/>
    </row>
    <row r="157" spans="1:96" s="234" customFormat="1" ht="15" customHeight="1" x14ac:dyDescent="0.35">
      <c r="A157" s="172">
        <v>141</v>
      </c>
      <c r="B157" s="84" t="s">
        <v>1053</v>
      </c>
      <c r="C157" s="84" t="s">
        <v>314</v>
      </c>
      <c r="D157" s="84" t="s">
        <v>1062</v>
      </c>
      <c r="E157" s="84"/>
      <c r="F157" s="84" t="s">
        <v>1060</v>
      </c>
      <c r="G157" s="174">
        <v>12000</v>
      </c>
      <c r="H157" s="214">
        <v>36000</v>
      </c>
      <c r="I157" s="173" t="s">
        <v>727</v>
      </c>
      <c r="J157" s="173">
        <v>2024</v>
      </c>
      <c r="K157" s="84" t="s">
        <v>1063</v>
      </c>
      <c r="L157" s="84" t="s">
        <v>1022</v>
      </c>
      <c r="M157" s="84" t="s">
        <v>1064</v>
      </c>
      <c r="N157" s="84" t="s">
        <v>949</v>
      </c>
      <c r="O157" s="260" t="s">
        <v>1058</v>
      </c>
      <c r="P157" s="225"/>
      <c r="Q157" s="225"/>
      <c r="R157" s="225"/>
      <c r="S157" s="225"/>
      <c r="T157" s="225"/>
      <c r="U157" s="225"/>
      <c r="V157" s="225"/>
      <c r="W157" s="225"/>
      <c r="X157" s="225"/>
      <c r="Y157" s="225"/>
      <c r="Z157" s="225"/>
      <c r="AA157" s="225"/>
      <c r="AB157" s="225"/>
      <c r="AC157" s="225"/>
      <c r="AD157" s="225"/>
      <c r="AE157" s="225"/>
      <c r="AF157" s="225"/>
      <c r="AG157" s="225"/>
      <c r="AH157" s="225"/>
      <c r="AI157" s="225"/>
      <c r="AJ157" s="225"/>
      <c r="AK157" s="225"/>
      <c r="AL157" s="225"/>
      <c r="AM157" s="225"/>
      <c r="AN157" s="225"/>
      <c r="AO157" s="225"/>
      <c r="AP157" s="225"/>
      <c r="AQ157" s="225"/>
      <c r="AR157" s="225"/>
      <c r="AS157" s="225"/>
      <c r="AT157" s="225"/>
      <c r="AU157" s="225"/>
      <c r="AV157" s="225"/>
      <c r="AW157" s="225"/>
      <c r="AX157" s="225"/>
      <c r="AY157" s="225"/>
      <c r="AZ157" s="225"/>
      <c r="BA157" s="225"/>
      <c r="BB157" s="225"/>
      <c r="BC157" s="225"/>
      <c r="BD157" s="225"/>
      <c r="BE157" s="225"/>
      <c r="BF157" s="225"/>
      <c r="BG157" s="225"/>
      <c r="BH157" s="225"/>
      <c r="BI157" s="225"/>
      <c r="BJ157" s="225"/>
      <c r="BK157" s="225"/>
      <c r="BL157" s="225"/>
      <c r="BM157" s="225"/>
      <c r="BN157" s="225"/>
      <c r="BO157" s="225"/>
      <c r="BP157" s="225"/>
      <c r="BQ157" s="225"/>
      <c r="BR157" s="225"/>
      <c r="BS157" s="225"/>
      <c r="BT157" s="225"/>
      <c r="BU157" s="225"/>
      <c r="BV157" s="225"/>
      <c r="BW157" s="225"/>
      <c r="BX157" s="225"/>
      <c r="BY157" s="225"/>
      <c r="BZ157" s="225"/>
      <c r="CA157" s="225"/>
      <c r="CB157" s="225"/>
      <c r="CC157" s="225"/>
      <c r="CD157" s="225"/>
      <c r="CE157" s="225"/>
      <c r="CF157" s="225"/>
      <c r="CG157" s="225"/>
      <c r="CH157" s="225"/>
      <c r="CI157" s="225"/>
      <c r="CJ157" s="225"/>
      <c r="CK157" s="225"/>
      <c r="CL157" s="225"/>
      <c r="CM157" s="225"/>
      <c r="CN157" s="225"/>
      <c r="CO157" s="225"/>
      <c r="CP157" s="225"/>
      <c r="CQ157" s="225"/>
      <c r="CR157" s="265"/>
    </row>
    <row r="158" spans="1:96" s="234" customFormat="1" ht="15" customHeight="1" x14ac:dyDescent="0.35">
      <c r="A158" s="172">
        <v>142</v>
      </c>
      <c r="B158" s="84" t="s">
        <v>1065</v>
      </c>
      <c r="C158" s="84" t="s">
        <v>314</v>
      </c>
      <c r="D158" s="84" t="s">
        <v>1066</v>
      </c>
      <c r="E158" s="84"/>
      <c r="F158" s="84" t="s">
        <v>842</v>
      </c>
      <c r="G158" s="174">
        <v>0</v>
      </c>
      <c r="H158" s="214">
        <v>40</v>
      </c>
      <c r="I158" s="173" t="s">
        <v>324</v>
      </c>
      <c r="J158" s="173">
        <v>2023</v>
      </c>
      <c r="K158" s="84" t="s">
        <v>1067</v>
      </c>
      <c r="L158" s="84" t="s">
        <v>1022</v>
      </c>
      <c r="M158" s="84" t="s">
        <v>1068</v>
      </c>
      <c r="N158" s="84" t="s">
        <v>949</v>
      </c>
      <c r="O158" s="260" t="s">
        <v>1067</v>
      </c>
      <c r="P158" s="225"/>
      <c r="Q158" s="225"/>
      <c r="R158" s="225"/>
      <c r="S158" s="225"/>
      <c r="T158" s="225"/>
      <c r="U158" s="225"/>
      <c r="V158" s="225"/>
      <c r="W158" s="225"/>
      <c r="X158" s="225"/>
      <c r="Y158" s="225"/>
      <c r="Z158" s="225"/>
      <c r="AA158" s="225"/>
      <c r="AB158" s="225"/>
      <c r="AC158" s="225"/>
      <c r="AD158" s="225"/>
      <c r="AE158" s="225"/>
      <c r="AF158" s="225"/>
      <c r="AG158" s="225"/>
      <c r="AH158" s="225"/>
      <c r="AI158" s="225"/>
      <c r="AJ158" s="225"/>
      <c r="AK158" s="225"/>
      <c r="AL158" s="225"/>
      <c r="AM158" s="225"/>
      <c r="AN158" s="225"/>
      <c r="AO158" s="225"/>
      <c r="AP158" s="225"/>
      <c r="AQ158" s="225"/>
      <c r="AR158" s="225"/>
      <c r="AS158" s="225"/>
      <c r="AT158" s="225"/>
      <c r="AU158" s="225"/>
      <c r="AV158" s="225"/>
      <c r="AW158" s="225"/>
      <c r="AX158" s="225"/>
      <c r="AY158" s="225"/>
      <c r="AZ158" s="225"/>
      <c r="BA158" s="225"/>
      <c r="BB158" s="225"/>
      <c r="BC158" s="225"/>
      <c r="BD158" s="225"/>
      <c r="BE158" s="225"/>
      <c r="BF158" s="225"/>
      <c r="BG158" s="225"/>
      <c r="BH158" s="225"/>
      <c r="BI158" s="225"/>
      <c r="BJ158" s="225"/>
      <c r="BK158" s="225"/>
      <c r="BL158" s="225"/>
      <c r="BM158" s="225"/>
      <c r="BN158" s="225"/>
      <c r="BO158" s="225"/>
      <c r="BP158" s="225"/>
      <c r="BQ158" s="225"/>
      <c r="BR158" s="225"/>
      <c r="BS158" s="225"/>
      <c r="BT158" s="225"/>
      <c r="BU158" s="225"/>
      <c r="BV158" s="225"/>
      <c r="BW158" s="225"/>
      <c r="BX158" s="225"/>
      <c r="BY158" s="225"/>
      <c r="BZ158" s="225"/>
      <c r="CA158" s="225"/>
      <c r="CB158" s="225"/>
      <c r="CC158" s="225"/>
      <c r="CD158" s="225"/>
      <c r="CE158" s="225"/>
      <c r="CF158" s="225"/>
      <c r="CG158" s="225"/>
      <c r="CH158" s="225"/>
      <c r="CI158" s="225"/>
      <c r="CJ158" s="225"/>
      <c r="CK158" s="225"/>
      <c r="CL158" s="225"/>
      <c r="CM158" s="225"/>
      <c r="CN158" s="225"/>
      <c r="CO158" s="225"/>
      <c r="CP158" s="225"/>
      <c r="CQ158" s="225"/>
      <c r="CR158" s="265"/>
    </row>
    <row r="159" spans="1:96" s="234" customFormat="1" ht="15" customHeight="1" x14ac:dyDescent="0.35">
      <c r="A159" s="172">
        <v>143</v>
      </c>
      <c r="B159" s="84" t="s">
        <v>1065</v>
      </c>
      <c r="C159" s="84" t="s">
        <v>314</v>
      </c>
      <c r="D159" s="84" t="s">
        <v>1069</v>
      </c>
      <c r="E159" s="84" t="s">
        <v>945</v>
      </c>
      <c r="F159" s="84" t="s">
        <v>842</v>
      </c>
      <c r="G159" s="174">
        <v>40</v>
      </c>
      <c r="H159" s="214">
        <v>60</v>
      </c>
      <c r="I159" s="173" t="s">
        <v>324</v>
      </c>
      <c r="J159" s="173">
        <v>2024</v>
      </c>
      <c r="K159" s="84" t="s">
        <v>1067</v>
      </c>
      <c r="L159" s="84" t="s">
        <v>1022</v>
      </c>
      <c r="M159" s="84" t="s">
        <v>1070</v>
      </c>
      <c r="N159" s="84" t="s">
        <v>949</v>
      </c>
      <c r="O159" s="260" t="s">
        <v>1067</v>
      </c>
      <c r="P159" s="225"/>
      <c r="Q159" s="225"/>
      <c r="R159" s="225"/>
      <c r="S159" s="225"/>
      <c r="T159" s="225"/>
      <c r="U159" s="225"/>
      <c r="V159" s="225"/>
      <c r="W159" s="225"/>
      <c r="X159" s="225"/>
      <c r="Y159" s="225"/>
      <c r="Z159" s="225"/>
      <c r="AA159" s="225"/>
      <c r="AB159" s="225"/>
      <c r="AC159" s="225"/>
      <c r="AD159" s="225"/>
      <c r="AE159" s="225"/>
      <c r="AF159" s="225"/>
      <c r="AG159" s="225"/>
      <c r="AH159" s="225"/>
      <c r="AI159" s="225"/>
      <c r="AJ159" s="225"/>
      <c r="AK159" s="225"/>
      <c r="AL159" s="225"/>
      <c r="AM159" s="225"/>
      <c r="AN159" s="225"/>
      <c r="AO159" s="225"/>
      <c r="AP159" s="225"/>
      <c r="AQ159" s="225"/>
      <c r="AR159" s="225"/>
      <c r="AS159" s="225"/>
      <c r="AT159" s="225"/>
      <c r="AU159" s="225"/>
      <c r="AV159" s="225"/>
      <c r="AW159" s="225"/>
      <c r="AX159" s="225"/>
      <c r="AY159" s="225"/>
      <c r="AZ159" s="225"/>
      <c r="BA159" s="225"/>
      <c r="BB159" s="225"/>
      <c r="BC159" s="225"/>
      <c r="BD159" s="225"/>
      <c r="BE159" s="225"/>
      <c r="BF159" s="225"/>
      <c r="BG159" s="225"/>
      <c r="BH159" s="225"/>
      <c r="BI159" s="225"/>
      <c r="BJ159" s="225"/>
      <c r="BK159" s="225"/>
      <c r="BL159" s="225"/>
      <c r="BM159" s="225"/>
      <c r="BN159" s="225"/>
      <c r="BO159" s="225"/>
      <c r="BP159" s="225"/>
      <c r="BQ159" s="225"/>
      <c r="BR159" s="225"/>
      <c r="BS159" s="225"/>
      <c r="BT159" s="225"/>
      <c r="BU159" s="225"/>
      <c r="BV159" s="225"/>
      <c r="BW159" s="225"/>
      <c r="BX159" s="225"/>
      <c r="BY159" s="225"/>
      <c r="BZ159" s="225"/>
      <c r="CA159" s="225"/>
      <c r="CB159" s="225"/>
      <c r="CC159" s="225"/>
      <c r="CD159" s="225"/>
      <c r="CE159" s="225"/>
      <c r="CF159" s="225"/>
      <c r="CG159" s="225"/>
      <c r="CH159" s="225"/>
      <c r="CI159" s="225"/>
      <c r="CJ159" s="225"/>
      <c r="CK159" s="225"/>
      <c r="CL159" s="225"/>
      <c r="CM159" s="225"/>
      <c r="CN159" s="225"/>
      <c r="CO159" s="225"/>
      <c r="CP159" s="225"/>
      <c r="CQ159" s="225"/>
      <c r="CR159" s="265"/>
    </row>
    <row r="160" spans="1:96" s="234" customFormat="1" ht="15" customHeight="1" x14ac:dyDescent="0.35">
      <c r="A160" s="172">
        <v>144</v>
      </c>
      <c r="B160" s="84" t="s">
        <v>1071</v>
      </c>
      <c r="C160" s="84" t="s">
        <v>305</v>
      </c>
      <c r="D160" s="84" t="s">
        <v>1072</v>
      </c>
      <c r="E160" s="84" t="s">
        <v>1073</v>
      </c>
      <c r="F160" s="84"/>
      <c r="G160" s="84"/>
      <c r="H160" s="173"/>
      <c r="I160" s="173" t="s">
        <v>727</v>
      </c>
      <c r="J160" s="173">
        <v>2023</v>
      </c>
      <c r="K160" s="84" t="s">
        <v>1074</v>
      </c>
      <c r="L160" s="84" t="s">
        <v>1075</v>
      </c>
      <c r="M160" s="84" t="s">
        <v>1076</v>
      </c>
      <c r="N160" s="84" t="s">
        <v>1077</v>
      </c>
      <c r="O160" s="260" t="s">
        <v>1078</v>
      </c>
      <c r="P160" s="225"/>
      <c r="Q160" s="225"/>
      <c r="R160" s="225"/>
      <c r="S160" s="225"/>
      <c r="T160" s="225"/>
      <c r="U160" s="225"/>
      <c r="V160" s="225"/>
      <c r="W160" s="225"/>
      <c r="X160" s="225"/>
      <c r="Y160" s="225"/>
      <c r="Z160" s="225"/>
      <c r="AA160" s="225"/>
      <c r="AB160" s="225"/>
      <c r="AC160" s="225"/>
      <c r="AD160" s="225"/>
      <c r="AE160" s="225"/>
      <c r="AF160" s="225"/>
      <c r="AG160" s="225"/>
      <c r="AH160" s="225"/>
      <c r="AI160" s="225"/>
      <c r="AJ160" s="225"/>
      <c r="AK160" s="225"/>
      <c r="AL160" s="225"/>
      <c r="AM160" s="225"/>
      <c r="AN160" s="225"/>
      <c r="AO160" s="225"/>
      <c r="AP160" s="225"/>
      <c r="AQ160" s="225"/>
      <c r="AR160" s="225"/>
      <c r="AS160" s="225"/>
      <c r="AT160" s="225"/>
      <c r="AU160" s="225"/>
      <c r="AV160" s="225"/>
      <c r="AW160" s="225"/>
      <c r="AX160" s="225"/>
      <c r="AY160" s="225"/>
      <c r="AZ160" s="225"/>
      <c r="BA160" s="225"/>
      <c r="BB160" s="225"/>
      <c r="BC160" s="225"/>
      <c r="BD160" s="225"/>
      <c r="BE160" s="225"/>
      <c r="BF160" s="225"/>
      <c r="BG160" s="225"/>
      <c r="BH160" s="225"/>
      <c r="BI160" s="225"/>
      <c r="BJ160" s="225"/>
      <c r="BK160" s="225"/>
      <c r="BL160" s="225"/>
      <c r="BM160" s="225"/>
      <c r="BN160" s="225"/>
      <c r="BO160" s="225"/>
      <c r="BP160" s="225"/>
      <c r="BQ160" s="225"/>
      <c r="BR160" s="225"/>
      <c r="BS160" s="225"/>
      <c r="BT160" s="225"/>
      <c r="BU160" s="225"/>
      <c r="BV160" s="225"/>
      <c r="BW160" s="225"/>
      <c r="BX160" s="225"/>
      <c r="BY160" s="225"/>
      <c r="BZ160" s="225"/>
      <c r="CA160" s="225"/>
      <c r="CB160" s="225"/>
      <c r="CC160" s="225"/>
      <c r="CD160" s="225"/>
      <c r="CE160" s="225"/>
      <c r="CF160" s="225"/>
      <c r="CG160" s="225"/>
      <c r="CH160" s="225"/>
      <c r="CI160" s="225"/>
      <c r="CJ160" s="225"/>
      <c r="CK160" s="225"/>
      <c r="CL160" s="225"/>
      <c r="CM160" s="225"/>
      <c r="CN160" s="225"/>
      <c r="CO160" s="225"/>
      <c r="CP160" s="225"/>
      <c r="CQ160" s="225"/>
      <c r="CR160" s="265"/>
    </row>
    <row r="161" spans="1:96" s="234" customFormat="1" ht="15" customHeight="1" x14ac:dyDescent="0.35">
      <c r="A161" s="172">
        <v>145</v>
      </c>
      <c r="B161" s="84" t="s">
        <v>1071</v>
      </c>
      <c r="C161" s="84" t="s">
        <v>305</v>
      </c>
      <c r="D161" s="84" t="s">
        <v>1079</v>
      </c>
      <c r="E161" s="84" t="s">
        <v>1080</v>
      </c>
      <c r="F161" s="84"/>
      <c r="G161" s="84"/>
      <c r="H161" s="173"/>
      <c r="I161" s="173" t="s">
        <v>308</v>
      </c>
      <c r="J161" s="173">
        <v>2023</v>
      </c>
      <c r="K161" s="84" t="s">
        <v>1081</v>
      </c>
      <c r="L161" s="84" t="s">
        <v>1075</v>
      </c>
      <c r="M161" s="84" t="s">
        <v>1082</v>
      </c>
      <c r="N161" s="84" t="s">
        <v>1083</v>
      </c>
      <c r="O161" s="260" t="s">
        <v>1084</v>
      </c>
      <c r="P161" s="225"/>
      <c r="Q161" s="225"/>
      <c r="R161" s="225"/>
      <c r="S161" s="225"/>
      <c r="T161" s="225"/>
      <c r="U161" s="225"/>
      <c r="V161" s="225"/>
      <c r="W161" s="225"/>
      <c r="X161" s="225"/>
      <c r="Y161" s="225"/>
      <c r="Z161" s="225"/>
      <c r="AA161" s="225"/>
      <c r="AB161" s="225"/>
      <c r="AC161" s="225"/>
      <c r="AD161" s="225"/>
      <c r="AE161" s="225"/>
      <c r="AF161" s="225"/>
      <c r="AG161" s="225"/>
      <c r="AH161" s="225"/>
      <c r="AI161" s="225"/>
      <c r="AJ161" s="225"/>
      <c r="AK161" s="225"/>
      <c r="AL161" s="225"/>
      <c r="AM161" s="225"/>
      <c r="AN161" s="225"/>
      <c r="AO161" s="225"/>
      <c r="AP161" s="225"/>
      <c r="AQ161" s="225"/>
      <c r="AR161" s="225"/>
      <c r="AS161" s="225"/>
      <c r="AT161" s="225"/>
      <c r="AU161" s="225"/>
      <c r="AV161" s="225"/>
      <c r="AW161" s="225"/>
      <c r="AX161" s="225"/>
      <c r="AY161" s="225"/>
      <c r="AZ161" s="225"/>
      <c r="BA161" s="225"/>
      <c r="BB161" s="225"/>
      <c r="BC161" s="225"/>
      <c r="BD161" s="225"/>
      <c r="BE161" s="225"/>
      <c r="BF161" s="225"/>
      <c r="BG161" s="225"/>
      <c r="BH161" s="225"/>
      <c r="BI161" s="225"/>
      <c r="BJ161" s="225"/>
      <c r="BK161" s="225"/>
      <c r="BL161" s="225"/>
      <c r="BM161" s="225"/>
      <c r="BN161" s="225"/>
      <c r="BO161" s="225"/>
      <c r="BP161" s="225"/>
      <c r="BQ161" s="225"/>
      <c r="BR161" s="225"/>
      <c r="BS161" s="225"/>
      <c r="BT161" s="225"/>
      <c r="BU161" s="225"/>
      <c r="BV161" s="225"/>
      <c r="BW161" s="225"/>
      <c r="BX161" s="225"/>
      <c r="BY161" s="225"/>
      <c r="BZ161" s="225"/>
      <c r="CA161" s="225"/>
      <c r="CB161" s="225"/>
      <c r="CC161" s="225"/>
      <c r="CD161" s="225"/>
      <c r="CE161" s="225"/>
      <c r="CF161" s="225"/>
      <c r="CG161" s="225"/>
      <c r="CH161" s="225"/>
      <c r="CI161" s="225"/>
      <c r="CJ161" s="225"/>
      <c r="CK161" s="225"/>
      <c r="CL161" s="225"/>
      <c r="CM161" s="225"/>
      <c r="CN161" s="225"/>
      <c r="CO161" s="225"/>
      <c r="CP161" s="225"/>
      <c r="CQ161" s="225"/>
      <c r="CR161" s="265"/>
    </row>
    <row r="162" spans="1:96" s="234" customFormat="1" ht="15" customHeight="1" x14ac:dyDescent="0.35">
      <c r="A162" s="172">
        <v>146</v>
      </c>
      <c r="B162" s="84" t="s">
        <v>1085</v>
      </c>
      <c r="C162" s="84" t="s">
        <v>305</v>
      </c>
      <c r="D162" s="84" t="s">
        <v>1086</v>
      </c>
      <c r="E162" s="84" t="s">
        <v>1087</v>
      </c>
      <c r="F162" s="84"/>
      <c r="G162" s="84"/>
      <c r="H162" s="173"/>
      <c r="I162" s="173" t="s">
        <v>324</v>
      </c>
      <c r="J162" s="173">
        <v>2022</v>
      </c>
      <c r="K162" s="84" t="s">
        <v>1081</v>
      </c>
      <c r="L162" s="84" t="s">
        <v>1075</v>
      </c>
      <c r="M162" s="84" t="s">
        <v>1088</v>
      </c>
      <c r="N162" s="84" t="s">
        <v>1089</v>
      </c>
      <c r="O162" s="260" t="s">
        <v>1090</v>
      </c>
      <c r="P162" s="225"/>
      <c r="Q162" s="225"/>
      <c r="R162" s="225"/>
      <c r="S162" s="225"/>
      <c r="T162" s="225"/>
      <c r="U162" s="225"/>
      <c r="V162" s="225"/>
      <c r="W162" s="225"/>
      <c r="X162" s="225"/>
      <c r="Y162" s="225"/>
      <c r="Z162" s="225"/>
      <c r="AA162" s="225"/>
      <c r="AB162" s="225"/>
      <c r="AC162" s="225"/>
      <c r="AD162" s="225"/>
      <c r="AE162" s="225"/>
      <c r="AF162" s="225"/>
      <c r="AG162" s="225"/>
      <c r="AH162" s="225"/>
      <c r="AI162" s="225"/>
      <c r="AJ162" s="225"/>
      <c r="AK162" s="225"/>
      <c r="AL162" s="225"/>
      <c r="AM162" s="225"/>
      <c r="AN162" s="225"/>
      <c r="AO162" s="225"/>
      <c r="AP162" s="225"/>
      <c r="AQ162" s="225"/>
      <c r="AR162" s="225"/>
      <c r="AS162" s="225"/>
      <c r="AT162" s="225"/>
      <c r="AU162" s="225"/>
      <c r="AV162" s="225"/>
      <c r="AW162" s="225"/>
      <c r="AX162" s="225"/>
      <c r="AY162" s="225"/>
      <c r="AZ162" s="225"/>
      <c r="BA162" s="225"/>
      <c r="BB162" s="225"/>
      <c r="BC162" s="225"/>
      <c r="BD162" s="225"/>
      <c r="BE162" s="225"/>
      <c r="BF162" s="225"/>
      <c r="BG162" s="225"/>
      <c r="BH162" s="225"/>
      <c r="BI162" s="225"/>
      <c r="BJ162" s="225"/>
      <c r="BK162" s="225"/>
      <c r="BL162" s="225"/>
      <c r="BM162" s="225"/>
      <c r="BN162" s="225"/>
      <c r="BO162" s="225"/>
      <c r="BP162" s="225"/>
      <c r="BQ162" s="225"/>
      <c r="BR162" s="225"/>
      <c r="BS162" s="225"/>
      <c r="BT162" s="225"/>
      <c r="BU162" s="225"/>
      <c r="BV162" s="225"/>
      <c r="BW162" s="225"/>
      <c r="BX162" s="225"/>
      <c r="BY162" s="225"/>
      <c r="BZ162" s="225"/>
      <c r="CA162" s="225"/>
      <c r="CB162" s="225"/>
      <c r="CC162" s="225"/>
      <c r="CD162" s="225"/>
      <c r="CE162" s="225"/>
      <c r="CF162" s="225"/>
      <c r="CG162" s="225"/>
      <c r="CH162" s="225"/>
      <c r="CI162" s="225"/>
      <c r="CJ162" s="225"/>
      <c r="CK162" s="225"/>
      <c r="CL162" s="225"/>
      <c r="CM162" s="225"/>
      <c r="CN162" s="225"/>
      <c r="CO162" s="225"/>
      <c r="CP162" s="225"/>
      <c r="CQ162" s="225"/>
      <c r="CR162" s="265"/>
    </row>
    <row r="163" spans="1:96" s="234" customFormat="1" ht="15" customHeight="1" x14ac:dyDescent="0.35">
      <c r="A163" s="172">
        <v>147</v>
      </c>
      <c r="B163" s="84" t="s">
        <v>1085</v>
      </c>
      <c r="C163" s="84" t="s">
        <v>305</v>
      </c>
      <c r="D163" s="84" t="s">
        <v>1091</v>
      </c>
      <c r="E163" s="84" t="s">
        <v>1092</v>
      </c>
      <c r="F163" s="84"/>
      <c r="G163" s="84"/>
      <c r="H163" s="173"/>
      <c r="I163" s="173" t="s">
        <v>727</v>
      </c>
      <c r="J163" s="173">
        <v>2025</v>
      </c>
      <c r="K163" s="84" t="s">
        <v>1081</v>
      </c>
      <c r="L163" s="84" t="s">
        <v>1075</v>
      </c>
      <c r="M163" s="84" t="s">
        <v>1093</v>
      </c>
      <c r="N163" s="84" t="s">
        <v>1094</v>
      </c>
      <c r="O163" s="260" t="s">
        <v>1095</v>
      </c>
      <c r="P163" s="225"/>
      <c r="Q163" s="225"/>
      <c r="R163" s="225"/>
      <c r="S163" s="225"/>
      <c r="T163" s="225"/>
      <c r="U163" s="225"/>
      <c r="V163" s="225"/>
      <c r="W163" s="225"/>
      <c r="X163" s="225"/>
      <c r="Y163" s="225"/>
      <c r="Z163" s="225"/>
      <c r="AA163" s="225"/>
      <c r="AB163" s="225"/>
      <c r="AC163" s="225"/>
      <c r="AD163" s="225"/>
      <c r="AE163" s="225"/>
      <c r="AF163" s="225"/>
      <c r="AG163" s="225"/>
      <c r="AH163" s="225"/>
      <c r="AI163" s="225"/>
      <c r="AJ163" s="225"/>
      <c r="AK163" s="225"/>
      <c r="AL163" s="225"/>
      <c r="AM163" s="225"/>
      <c r="AN163" s="225"/>
      <c r="AO163" s="225"/>
      <c r="AP163" s="225"/>
      <c r="AQ163" s="225"/>
      <c r="AR163" s="225"/>
      <c r="AS163" s="225"/>
      <c r="AT163" s="225"/>
      <c r="AU163" s="225"/>
      <c r="AV163" s="225"/>
      <c r="AW163" s="225"/>
      <c r="AX163" s="225"/>
      <c r="AY163" s="225"/>
      <c r="AZ163" s="225"/>
      <c r="BA163" s="225"/>
      <c r="BB163" s="225"/>
      <c r="BC163" s="225"/>
      <c r="BD163" s="225"/>
      <c r="BE163" s="225"/>
      <c r="BF163" s="225"/>
      <c r="BG163" s="225"/>
      <c r="BH163" s="225"/>
      <c r="BI163" s="225"/>
      <c r="BJ163" s="225"/>
      <c r="BK163" s="225"/>
      <c r="BL163" s="225"/>
      <c r="BM163" s="225"/>
      <c r="BN163" s="225"/>
      <c r="BO163" s="225"/>
      <c r="BP163" s="225"/>
      <c r="BQ163" s="225"/>
      <c r="BR163" s="225"/>
      <c r="BS163" s="225"/>
      <c r="BT163" s="225"/>
      <c r="BU163" s="225"/>
      <c r="BV163" s="225"/>
      <c r="BW163" s="225"/>
      <c r="BX163" s="225"/>
      <c r="BY163" s="225"/>
      <c r="BZ163" s="225"/>
      <c r="CA163" s="225"/>
      <c r="CB163" s="225"/>
      <c r="CC163" s="225"/>
      <c r="CD163" s="225"/>
      <c r="CE163" s="225"/>
      <c r="CF163" s="225"/>
      <c r="CG163" s="225"/>
      <c r="CH163" s="225"/>
      <c r="CI163" s="225"/>
      <c r="CJ163" s="225"/>
      <c r="CK163" s="225"/>
      <c r="CL163" s="225"/>
      <c r="CM163" s="225"/>
      <c r="CN163" s="225"/>
      <c r="CO163" s="225"/>
      <c r="CP163" s="225"/>
      <c r="CQ163" s="225"/>
      <c r="CR163" s="265"/>
    </row>
    <row r="164" spans="1:96" s="234" customFormat="1" ht="15" customHeight="1" x14ac:dyDescent="0.35">
      <c r="A164" s="242">
        <v>148</v>
      </c>
      <c r="B164" s="247" t="s">
        <v>1096</v>
      </c>
      <c r="C164" s="234" t="s">
        <v>305</v>
      </c>
      <c r="D164" s="234" t="s">
        <v>1097</v>
      </c>
      <c r="E164" s="234" t="s">
        <v>1098</v>
      </c>
      <c r="F164" s="234" t="s">
        <v>170</v>
      </c>
      <c r="G164" s="234" t="s">
        <v>170</v>
      </c>
      <c r="H164" s="237" t="s">
        <v>170</v>
      </c>
      <c r="I164" s="237" t="s">
        <v>727</v>
      </c>
      <c r="J164" s="237">
        <v>2024</v>
      </c>
      <c r="K164" s="234" t="s">
        <v>1099</v>
      </c>
      <c r="L164" s="234" t="s">
        <v>1100</v>
      </c>
      <c r="M164" s="243" t="s">
        <v>1101</v>
      </c>
      <c r="N164" s="247" t="s">
        <v>1102</v>
      </c>
      <c r="O164" s="290" t="s">
        <v>1103</v>
      </c>
      <c r="P164" s="225"/>
      <c r="Q164" s="225"/>
      <c r="R164" s="225"/>
      <c r="S164" s="225"/>
      <c r="T164" s="225"/>
      <c r="U164" s="225"/>
      <c r="V164" s="225"/>
      <c r="W164" s="225"/>
      <c r="X164" s="225"/>
      <c r="Y164" s="225"/>
      <c r="Z164" s="225"/>
      <c r="AA164" s="225"/>
      <c r="AB164" s="225"/>
      <c r="AC164" s="225"/>
      <c r="AD164" s="225"/>
      <c r="AE164" s="225"/>
      <c r="AF164" s="225"/>
      <c r="AG164" s="225"/>
      <c r="AH164" s="225"/>
      <c r="AI164" s="225"/>
      <c r="AJ164" s="225"/>
      <c r="AK164" s="225"/>
      <c r="AL164" s="225"/>
      <c r="AM164" s="225"/>
      <c r="AN164" s="225"/>
      <c r="AO164" s="225"/>
      <c r="AP164" s="225"/>
      <c r="AQ164" s="225"/>
      <c r="AR164" s="225"/>
      <c r="AS164" s="225"/>
      <c r="AT164" s="225"/>
      <c r="AU164" s="225"/>
      <c r="AV164" s="225"/>
      <c r="AW164" s="225"/>
      <c r="AX164" s="225"/>
      <c r="AY164" s="225"/>
      <c r="AZ164" s="225"/>
      <c r="BA164" s="225"/>
      <c r="BB164" s="225"/>
      <c r="BC164" s="225"/>
      <c r="BD164" s="225"/>
      <c r="BE164" s="225"/>
      <c r="BF164" s="225"/>
      <c r="BG164" s="225"/>
      <c r="BH164" s="225"/>
      <c r="BI164" s="225"/>
      <c r="BJ164" s="225"/>
      <c r="BK164" s="225"/>
      <c r="BL164" s="225"/>
      <c r="BM164" s="225"/>
      <c r="BN164" s="225"/>
      <c r="BO164" s="225"/>
      <c r="BP164" s="225"/>
      <c r="BQ164" s="225"/>
      <c r="BR164" s="225"/>
      <c r="BS164" s="225"/>
      <c r="BT164" s="225"/>
      <c r="BU164" s="225"/>
      <c r="BV164" s="225"/>
      <c r="BW164" s="225"/>
      <c r="BX164" s="225"/>
      <c r="BY164" s="225"/>
      <c r="BZ164" s="225"/>
      <c r="CA164" s="225"/>
      <c r="CB164" s="225"/>
      <c r="CC164" s="225"/>
      <c r="CD164" s="225"/>
      <c r="CE164" s="225"/>
      <c r="CF164" s="225"/>
      <c r="CG164" s="225"/>
      <c r="CH164" s="225"/>
      <c r="CI164" s="225"/>
      <c r="CJ164" s="225"/>
      <c r="CK164" s="225"/>
      <c r="CL164" s="225"/>
      <c r="CM164" s="225"/>
      <c r="CN164" s="225"/>
      <c r="CO164" s="225"/>
      <c r="CP164" s="225"/>
      <c r="CQ164" s="225"/>
      <c r="CR164" s="265"/>
    </row>
    <row r="165" spans="1:96" s="234" customFormat="1" ht="15" customHeight="1" x14ac:dyDescent="0.35">
      <c r="A165" s="242">
        <v>149</v>
      </c>
      <c r="B165" s="247" t="s">
        <v>1096</v>
      </c>
      <c r="C165" s="234" t="s">
        <v>305</v>
      </c>
      <c r="D165" s="234" t="s">
        <v>1104</v>
      </c>
      <c r="E165" s="234" t="s">
        <v>1105</v>
      </c>
      <c r="F165" s="234" t="s">
        <v>170</v>
      </c>
      <c r="G165" s="234" t="s">
        <v>170</v>
      </c>
      <c r="H165" s="237" t="s">
        <v>170</v>
      </c>
      <c r="I165" s="237" t="s">
        <v>308</v>
      </c>
      <c r="J165" s="237">
        <v>2025</v>
      </c>
      <c r="K165" s="234" t="s">
        <v>1099</v>
      </c>
      <c r="L165" s="234" t="s">
        <v>1100</v>
      </c>
      <c r="M165" s="234" t="s">
        <v>1106</v>
      </c>
      <c r="N165" s="247" t="s">
        <v>1107</v>
      </c>
      <c r="O165" s="290" t="s">
        <v>1108</v>
      </c>
      <c r="P165" s="225"/>
      <c r="Q165" s="225"/>
      <c r="R165" s="225"/>
      <c r="S165" s="225"/>
      <c r="T165" s="225"/>
      <c r="U165" s="225"/>
      <c r="V165" s="225"/>
      <c r="W165" s="225"/>
      <c r="X165" s="225"/>
      <c r="Y165" s="225"/>
      <c r="Z165" s="225"/>
      <c r="AA165" s="225"/>
      <c r="AB165" s="225"/>
      <c r="AC165" s="225"/>
      <c r="AD165" s="225"/>
      <c r="AE165" s="225"/>
      <c r="AF165" s="225"/>
      <c r="AG165" s="225"/>
      <c r="AH165" s="225"/>
      <c r="AI165" s="225"/>
      <c r="AJ165" s="225"/>
      <c r="AK165" s="225"/>
      <c r="AL165" s="225"/>
      <c r="AM165" s="225"/>
      <c r="AN165" s="225"/>
      <c r="AO165" s="225"/>
      <c r="AP165" s="225"/>
      <c r="AQ165" s="225"/>
      <c r="AR165" s="225"/>
      <c r="AS165" s="225"/>
      <c r="AT165" s="225"/>
      <c r="AU165" s="225"/>
      <c r="AV165" s="225"/>
      <c r="AW165" s="225"/>
      <c r="AX165" s="225"/>
      <c r="AY165" s="225"/>
      <c r="AZ165" s="225"/>
      <c r="BA165" s="225"/>
      <c r="BB165" s="225"/>
      <c r="BC165" s="225"/>
      <c r="BD165" s="225"/>
      <c r="BE165" s="225"/>
      <c r="BF165" s="225"/>
      <c r="BG165" s="225"/>
      <c r="BH165" s="225"/>
      <c r="BI165" s="225"/>
      <c r="BJ165" s="225"/>
      <c r="BK165" s="225"/>
      <c r="BL165" s="225"/>
      <c r="BM165" s="225"/>
      <c r="BN165" s="225"/>
      <c r="BO165" s="225"/>
      <c r="BP165" s="225"/>
      <c r="BQ165" s="225"/>
      <c r="BR165" s="225"/>
      <c r="BS165" s="225"/>
      <c r="BT165" s="225"/>
      <c r="BU165" s="225"/>
      <c r="BV165" s="225"/>
      <c r="BW165" s="225"/>
      <c r="BX165" s="225"/>
      <c r="BY165" s="225"/>
      <c r="BZ165" s="225"/>
      <c r="CA165" s="225"/>
      <c r="CB165" s="225"/>
      <c r="CC165" s="225"/>
      <c r="CD165" s="225"/>
      <c r="CE165" s="225"/>
      <c r="CF165" s="225"/>
      <c r="CG165" s="225"/>
      <c r="CH165" s="225"/>
      <c r="CI165" s="225"/>
      <c r="CJ165" s="225"/>
      <c r="CK165" s="225"/>
      <c r="CL165" s="225"/>
      <c r="CM165" s="225"/>
      <c r="CN165" s="225"/>
      <c r="CO165" s="225"/>
      <c r="CP165" s="225"/>
      <c r="CQ165" s="225"/>
      <c r="CR165" s="265"/>
    </row>
    <row r="166" spans="1:96" s="234" customFormat="1" ht="15" customHeight="1" x14ac:dyDescent="0.35">
      <c r="A166" s="172">
        <v>150</v>
      </c>
      <c r="B166" s="84" t="s">
        <v>1109</v>
      </c>
      <c r="C166" s="84" t="s">
        <v>305</v>
      </c>
      <c r="D166" s="84" t="s">
        <v>1110</v>
      </c>
      <c r="E166" s="84" t="s">
        <v>1111</v>
      </c>
      <c r="F166" s="84"/>
      <c r="G166" s="84"/>
      <c r="H166" s="173"/>
      <c r="I166" s="173" t="s">
        <v>308</v>
      </c>
      <c r="J166" s="173">
        <v>2022</v>
      </c>
      <c r="K166" s="84" t="s">
        <v>516</v>
      </c>
      <c r="L166" s="84" t="s">
        <v>516</v>
      </c>
      <c r="M166" s="84" t="s">
        <v>1112</v>
      </c>
      <c r="N166" s="84" t="s">
        <v>1113</v>
      </c>
      <c r="O166" s="260" t="s">
        <v>1114</v>
      </c>
      <c r="P166" s="225"/>
      <c r="Q166" s="225"/>
      <c r="R166" s="225"/>
      <c r="S166" s="225"/>
      <c r="T166" s="225"/>
      <c r="U166" s="225"/>
      <c r="V166" s="225"/>
      <c r="W166" s="225"/>
      <c r="X166" s="225"/>
      <c r="Y166" s="225"/>
      <c r="Z166" s="225"/>
      <c r="AA166" s="225"/>
      <c r="AB166" s="225"/>
      <c r="AC166" s="225"/>
      <c r="AD166" s="225"/>
      <c r="AE166" s="225"/>
      <c r="AF166" s="225"/>
      <c r="AG166" s="225"/>
      <c r="AH166" s="225"/>
      <c r="AI166" s="225"/>
      <c r="AJ166" s="225"/>
      <c r="AK166" s="225"/>
      <c r="AL166" s="225"/>
      <c r="AM166" s="225"/>
      <c r="AN166" s="225"/>
      <c r="AO166" s="225"/>
      <c r="AP166" s="225"/>
      <c r="AQ166" s="225"/>
      <c r="AR166" s="225"/>
      <c r="AS166" s="225"/>
      <c r="AT166" s="225"/>
      <c r="AU166" s="225"/>
      <c r="AV166" s="225"/>
      <c r="AW166" s="225"/>
      <c r="AX166" s="225"/>
      <c r="AY166" s="225"/>
      <c r="AZ166" s="225"/>
      <c r="BA166" s="225"/>
      <c r="BB166" s="225"/>
      <c r="BC166" s="225"/>
      <c r="BD166" s="225"/>
      <c r="BE166" s="225"/>
      <c r="BF166" s="225"/>
      <c r="BG166" s="225"/>
      <c r="BH166" s="225"/>
      <c r="BI166" s="225"/>
      <c r="BJ166" s="225"/>
      <c r="BK166" s="225"/>
      <c r="BL166" s="225"/>
      <c r="BM166" s="225"/>
      <c r="BN166" s="225"/>
      <c r="BO166" s="225"/>
      <c r="BP166" s="225"/>
      <c r="BQ166" s="225"/>
      <c r="BR166" s="225"/>
      <c r="BS166" s="225"/>
      <c r="BT166" s="225"/>
      <c r="BU166" s="225"/>
      <c r="BV166" s="225"/>
      <c r="BW166" s="225"/>
      <c r="BX166" s="225"/>
      <c r="BY166" s="225"/>
      <c r="BZ166" s="225"/>
      <c r="CA166" s="225"/>
      <c r="CB166" s="225"/>
      <c r="CC166" s="225"/>
      <c r="CD166" s="225"/>
      <c r="CE166" s="225"/>
      <c r="CF166" s="225"/>
      <c r="CG166" s="225"/>
      <c r="CH166" s="225"/>
      <c r="CI166" s="225"/>
      <c r="CJ166" s="225"/>
      <c r="CK166" s="225"/>
      <c r="CL166" s="225"/>
      <c r="CM166" s="225"/>
      <c r="CN166" s="225"/>
      <c r="CO166" s="225"/>
      <c r="CP166" s="225"/>
      <c r="CQ166" s="225"/>
      <c r="CR166" s="265"/>
    </row>
    <row r="167" spans="1:96" s="234" customFormat="1" ht="15" customHeight="1" x14ac:dyDescent="0.35">
      <c r="A167" s="172">
        <v>151</v>
      </c>
      <c r="B167" s="84" t="s">
        <v>1109</v>
      </c>
      <c r="C167" s="84" t="s">
        <v>314</v>
      </c>
      <c r="D167" s="84" t="s">
        <v>1115</v>
      </c>
      <c r="E167" s="84"/>
      <c r="F167" s="84" t="s">
        <v>842</v>
      </c>
      <c r="G167" s="174">
        <v>0</v>
      </c>
      <c r="H167" s="214">
        <v>60</v>
      </c>
      <c r="I167" s="173" t="s">
        <v>308</v>
      </c>
      <c r="J167" s="173">
        <v>2025</v>
      </c>
      <c r="K167" s="84" t="s">
        <v>516</v>
      </c>
      <c r="L167" s="84" t="s">
        <v>516</v>
      </c>
      <c r="M167" s="84" t="s">
        <v>1116</v>
      </c>
      <c r="N167" s="84" t="s">
        <v>1117</v>
      </c>
      <c r="O167" s="260" t="s">
        <v>1118</v>
      </c>
      <c r="P167" s="225"/>
      <c r="Q167" s="225"/>
      <c r="R167" s="225"/>
      <c r="S167" s="225"/>
      <c r="T167" s="225"/>
      <c r="U167" s="225"/>
      <c r="V167" s="225"/>
      <c r="W167" s="225"/>
      <c r="X167" s="225"/>
      <c r="Y167" s="225"/>
      <c r="Z167" s="225"/>
      <c r="AA167" s="225"/>
      <c r="AB167" s="225"/>
      <c r="AC167" s="225"/>
      <c r="AD167" s="225"/>
      <c r="AE167" s="225"/>
      <c r="AF167" s="225"/>
      <c r="AG167" s="225"/>
      <c r="AH167" s="225"/>
      <c r="AI167" s="225"/>
      <c r="AJ167" s="225"/>
      <c r="AK167" s="225"/>
      <c r="AL167" s="225"/>
      <c r="AM167" s="225"/>
      <c r="AN167" s="225"/>
      <c r="AO167" s="225"/>
      <c r="AP167" s="225"/>
      <c r="AQ167" s="225"/>
      <c r="AR167" s="225"/>
      <c r="AS167" s="225"/>
      <c r="AT167" s="225"/>
      <c r="AU167" s="225"/>
      <c r="AV167" s="225"/>
      <c r="AW167" s="225"/>
      <c r="AX167" s="225"/>
      <c r="AY167" s="225"/>
      <c r="AZ167" s="225"/>
      <c r="BA167" s="225"/>
      <c r="BB167" s="225"/>
      <c r="BC167" s="225"/>
      <c r="BD167" s="225"/>
      <c r="BE167" s="225"/>
      <c r="BF167" s="225"/>
      <c r="BG167" s="225"/>
      <c r="BH167" s="225"/>
      <c r="BI167" s="225"/>
      <c r="BJ167" s="225"/>
      <c r="BK167" s="225"/>
      <c r="BL167" s="225"/>
      <c r="BM167" s="225"/>
      <c r="BN167" s="225"/>
      <c r="BO167" s="225"/>
      <c r="BP167" s="225"/>
      <c r="BQ167" s="225"/>
      <c r="BR167" s="225"/>
      <c r="BS167" s="225"/>
      <c r="BT167" s="225"/>
      <c r="BU167" s="225"/>
      <c r="BV167" s="225"/>
      <c r="BW167" s="225"/>
      <c r="BX167" s="225"/>
      <c r="BY167" s="225"/>
      <c r="BZ167" s="225"/>
      <c r="CA167" s="225"/>
      <c r="CB167" s="225"/>
      <c r="CC167" s="225"/>
      <c r="CD167" s="225"/>
      <c r="CE167" s="225"/>
      <c r="CF167" s="225"/>
      <c r="CG167" s="225"/>
      <c r="CH167" s="225"/>
      <c r="CI167" s="225"/>
      <c r="CJ167" s="225"/>
      <c r="CK167" s="225"/>
      <c r="CL167" s="225"/>
      <c r="CM167" s="225"/>
      <c r="CN167" s="225"/>
      <c r="CO167" s="225"/>
      <c r="CP167" s="225"/>
      <c r="CQ167" s="225"/>
      <c r="CR167" s="265"/>
    </row>
    <row r="168" spans="1:96" s="234" customFormat="1" ht="15" customHeight="1" x14ac:dyDescent="0.35">
      <c r="A168" s="172">
        <v>152</v>
      </c>
      <c r="B168" s="84" t="s">
        <v>1119</v>
      </c>
      <c r="C168" s="84" t="s">
        <v>305</v>
      </c>
      <c r="D168" s="84" t="s">
        <v>1120</v>
      </c>
      <c r="E168" s="84" t="s">
        <v>1121</v>
      </c>
      <c r="F168" s="84"/>
      <c r="G168" s="84"/>
      <c r="H168" s="173"/>
      <c r="I168" s="173" t="s">
        <v>308</v>
      </c>
      <c r="J168" s="173">
        <v>2022</v>
      </c>
      <c r="K168" s="84" t="s">
        <v>516</v>
      </c>
      <c r="L168" s="84" t="s">
        <v>516</v>
      </c>
      <c r="M168" s="84" t="s">
        <v>1122</v>
      </c>
      <c r="N168" s="84" t="s">
        <v>1113</v>
      </c>
      <c r="O168" s="260" t="s">
        <v>1114</v>
      </c>
      <c r="P168" s="225"/>
      <c r="Q168" s="225"/>
      <c r="R168" s="225"/>
      <c r="S168" s="225"/>
      <c r="T168" s="225"/>
      <c r="U168" s="225"/>
      <c r="V168" s="225"/>
      <c r="W168" s="225"/>
      <c r="X168" s="225"/>
      <c r="Y168" s="225"/>
      <c r="Z168" s="225"/>
      <c r="AA168" s="225"/>
      <c r="AB168" s="225"/>
      <c r="AC168" s="225"/>
      <c r="AD168" s="225"/>
      <c r="AE168" s="225"/>
      <c r="AF168" s="225"/>
      <c r="AG168" s="225"/>
      <c r="AH168" s="225"/>
      <c r="AI168" s="225"/>
      <c r="AJ168" s="225"/>
      <c r="AK168" s="225"/>
      <c r="AL168" s="225"/>
      <c r="AM168" s="225"/>
      <c r="AN168" s="225"/>
      <c r="AO168" s="225"/>
      <c r="AP168" s="225"/>
      <c r="AQ168" s="225"/>
      <c r="AR168" s="225"/>
      <c r="AS168" s="225"/>
      <c r="AT168" s="225"/>
      <c r="AU168" s="225"/>
      <c r="AV168" s="225"/>
      <c r="AW168" s="225"/>
      <c r="AX168" s="225"/>
      <c r="AY168" s="225"/>
      <c r="AZ168" s="225"/>
      <c r="BA168" s="225"/>
      <c r="BB168" s="225"/>
      <c r="BC168" s="225"/>
      <c r="BD168" s="225"/>
      <c r="BE168" s="225"/>
      <c r="BF168" s="225"/>
      <c r="BG168" s="225"/>
      <c r="BH168" s="225"/>
      <c r="BI168" s="225"/>
      <c r="BJ168" s="225"/>
      <c r="BK168" s="225"/>
      <c r="BL168" s="225"/>
      <c r="BM168" s="225"/>
      <c r="BN168" s="225"/>
      <c r="BO168" s="225"/>
      <c r="BP168" s="225"/>
      <c r="BQ168" s="225"/>
      <c r="BR168" s="225"/>
      <c r="BS168" s="225"/>
      <c r="BT168" s="225"/>
      <c r="BU168" s="225"/>
      <c r="BV168" s="225"/>
      <c r="BW168" s="225"/>
      <c r="BX168" s="225"/>
      <c r="BY168" s="225"/>
      <c r="BZ168" s="225"/>
      <c r="CA168" s="225"/>
      <c r="CB168" s="225"/>
      <c r="CC168" s="225"/>
      <c r="CD168" s="225"/>
      <c r="CE168" s="225"/>
      <c r="CF168" s="225"/>
      <c r="CG168" s="225"/>
      <c r="CH168" s="225"/>
      <c r="CI168" s="225"/>
      <c r="CJ168" s="225"/>
      <c r="CK168" s="225"/>
      <c r="CL168" s="225"/>
      <c r="CM168" s="225"/>
      <c r="CN168" s="225"/>
      <c r="CO168" s="225"/>
      <c r="CP168" s="225"/>
      <c r="CQ168" s="225"/>
      <c r="CR168" s="265"/>
    </row>
    <row r="169" spans="1:96" s="234" customFormat="1" ht="15" customHeight="1" x14ac:dyDescent="0.35">
      <c r="A169" s="242">
        <v>153</v>
      </c>
      <c r="B169" s="247" t="s">
        <v>1119</v>
      </c>
      <c r="C169" s="234" t="s">
        <v>314</v>
      </c>
      <c r="D169" s="234" t="s">
        <v>1123</v>
      </c>
      <c r="E169" s="234" t="s">
        <v>170</v>
      </c>
      <c r="F169" s="234" t="s">
        <v>842</v>
      </c>
      <c r="G169" s="234">
        <v>0</v>
      </c>
      <c r="H169" s="237">
        <v>40</v>
      </c>
      <c r="I169" s="237" t="s">
        <v>308</v>
      </c>
      <c r="J169" s="237">
        <v>2025</v>
      </c>
      <c r="K169" s="234" t="s">
        <v>516</v>
      </c>
      <c r="L169" s="234" t="s">
        <v>516</v>
      </c>
      <c r="M169" s="234" t="s">
        <v>1124</v>
      </c>
      <c r="N169" s="247" t="s">
        <v>1125</v>
      </c>
      <c r="O169" s="290" t="s">
        <v>1118</v>
      </c>
      <c r="P169" s="225"/>
      <c r="Q169" s="225"/>
      <c r="R169" s="225"/>
      <c r="S169" s="225"/>
      <c r="T169" s="225"/>
      <c r="U169" s="225"/>
      <c r="V169" s="225"/>
      <c r="W169" s="225"/>
      <c r="X169" s="225"/>
      <c r="Y169" s="225"/>
      <c r="Z169" s="225"/>
      <c r="AA169" s="225"/>
      <c r="AB169" s="225"/>
      <c r="AC169" s="225"/>
      <c r="AD169" s="225"/>
      <c r="AE169" s="225"/>
      <c r="AF169" s="225"/>
      <c r="AG169" s="225"/>
      <c r="AH169" s="225"/>
      <c r="AI169" s="225"/>
      <c r="AJ169" s="225"/>
      <c r="AK169" s="225"/>
      <c r="AL169" s="225"/>
      <c r="AM169" s="225"/>
      <c r="AN169" s="225"/>
      <c r="AO169" s="225"/>
      <c r="AP169" s="225"/>
      <c r="AQ169" s="225"/>
      <c r="AR169" s="225"/>
      <c r="AS169" s="225"/>
      <c r="AT169" s="225"/>
      <c r="AU169" s="225"/>
      <c r="AV169" s="225"/>
      <c r="AW169" s="225"/>
      <c r="AX169" s="225"/>
      <c r="AY169" s="225"/>
      <c r="AZ169" s="225"/>
      <c r="BA169" s="225"/>
      <c r="BB169" s="225"/>
      <c r="BC169" s="225"/>
      <c r="BD169" s="225"/>
      <c r="BE169" s="225"/>
      <c r="BF169" s="225"/>
      <c r="BG169" s="225"/>
      <c r="BH169" s="225"/>
      <c r="BI169" s="225"/>
      <c r="BJ169" s="225"/>
      <c r="BK169" s="225"/>
      <c r="BL169" s="225"/>
      <c r="BM169" s="225"/>
      <c r="BN169" s="225"/>
      <c r="BO169" s="225"/>
      <c r="BP169" s="225"/>
      <c r="BQ169" s="225"/>
      <c r="BR169" s="225"/>
      <c r="BS169" s="225"/>
      <c r="BT169" s="225"/>
      <c r="BU169" s="225"/>
      <c r="BV169" s="225"/>
      <c r="BW169" s="225"/>
      <c r="BX169" s="225"/>
      <c r="BY169" s="225"/>
      <c r="BZ169" s="225"/>
      <c r="CA169" s="225"/>
      <c r="CB169" s="225"/>
      <c r="CC169" s="225"/>
      <c r="CD169" s="225"/>
      <c r="CE169" s="225"/>
      <c r="CF169" s="225"/>
      <c r="CG169" s="225"/>
      <c r="CH169" s="225"/>
      <c r="CI169" s="225"/>
      <c r="CJ169" s="225"/>
      <c r="CK169" s="225"/>
      <c r="CL169" s="225"/>
      <c r="CM169" s="225"/>
      <c r="CN169" s="225"/>
      <c r="CO169" s="225"/>
      <c r="CP169" s="225"/>
      <c r="CQ169" s="225"/>
      <c r="CR169" s="265"/>
    </row>
    <row r="170" spans="1:96" s="234" customFormat="1" ht="15" customHeight="1" x14ac:dyDescent="0.35">
      <c r="A170" s="242">
        <v>154</v>
      </c>
      <c r="B170" s="247" t="s">
        <v>1126</v>
      </c>
      <c r="C170" s="234" t="s">
        <v>314</v>
      </c>
      <c r="D170" s="234" t="s">
        <v>1127</v>
      </c>
      <c r="F170" s="234" t="s">
        <v>842</v>
      </c>
      <c r="G170" s="234" t="s">
        <v>170</v>
      </c>
      <c r="H170" s="237">
        <v>10</v>
      </c>
      <c r="I170" s="237" t="s">
        <v>308</v>
      </c>
      <c r="J170" s="237">
        <v>2023</v>
      </c>
      <c r="K170" s="234" t="s">
        <v>1128</v>
      </c>
      <c r="L170" s="234" t="s">
        <v>1129</v>
      </c>
      <c r="M170" s="234" t="s">
        <v>1130</v>
      </c>
      <c r="N170" s="247" t="s">
        <v>1131</v>
      </c>
      <c r="O170" s="290" t="s">
        <v>1132</v>
      </c>
      <c r="P170" s="225"/>
      <c r="Q170" s="225"/>
      <c r="R170" s="225"/>
      <c r="S170" s="225"/>
      <c r="T170" s="225"/>
      <c r="U170" s="225"/>
      <c r="V170" s="225"/>
      <c r="W170" s="225"/>
      <c r="X170" s="225"/>
      <c r="Y170" s="225"/>
      <c r="Z170" s="225"/>
      <c r="AA170" s="225"/>
      <c r="AB170" s="225"/>
      <c r="AC170" s="225"/>
      <c r="AD170" s="225"/>
      <c r="AE170" s="225"/>
      <c r="AF170" s="225"/>
      <c r="AG170" s="225"/>
      <c r="AH170" s="225"/>
      <c r="AI170" s="225"/>
      <c r="AJ170" s="225"/>
      <c r="AK170" s="225"/>
      <c r="AL170" s="225"/>
      <c r="AM170" s="225"/>
      <c r="AN170" s="225"/>
      <c r="AO170" s="225"/>
      <c r="AP170" s="225"/>
      <c r="AQ170" s="225"/>
      <c r="AR170" s="225"/>
      <c r="AS170" s="225"/>
      <c r="AT170" s="225"/>
      <c r="AU170" s="225"/>
      <c r="AV170" s="225"/>
      <c r="AW170" s="225"/>
      <c r="AX170" s="225"/>
      <c r="AY170" s="225"/>
      <c r="AZ170" s="225"/>
      <c r="BA170" s="225"/>
      <c r="BB170" s="225"/>
      <c r="BC170" s="225"/>
      <c r="BD170" s="225"/>
      <c r="BE170" s="225"/>
      <c r="BF170" s="225"/>
      <c r="BG170" s="225"/>
      <c r="BH170" s="225"/>
      <c r="BI170" s="225"/>
      <c r="BJ170" s="225"/>
      <c r="BK170" s="225"/>
      <c r="BL170" s="225"/>
      <c r="BM170" s="225"/>
      <c r="BN170" s="225"/>
      <c r="BO170" s="225"/>
      <c r="BP170" s="225"/>
      <c r="BQ170" s="225"/>
      <c r="BR170" s="225"/>
      <c r="BS170" s="225"/>
      <c r="BT170" s="225"/>
      <c r="BU170" s="225"/>
      <c r="BV170" s="225"/>
      <c r="BW170" s="225"/>
      <c r="BX170" s="225"/>
      <c r="BY170" s="225"/>
      <c r="BZ170" s="225"/>
      <c r="CA170" s="225"/>
      <c r="CB170" s="225"/>
      <c r="CC170" s="225"/>
      <c r="CD170" s="225"/>
      <c r="CE170" s="225"/>
      <c r="CF170" s="225"/>
      <c r="CG170" s="225"/>
      <c r="CH170" s="225"/>
      <c r="CI170" s="225"/>
      <c r="CJ170" s="225"/>
      <c r="CK170" s="225"/>
      <c r="CL170" s="225"/>
      <c r="CM170" s="225"/>
      <c r="CN170" s="225"/>
      <c r="CO170" s="225"/>
      <c r="CP170" s="225"/>
      <c r="CQ170" s="225"/>
      <c r="CR170" s="265"/>
    </row>
    <row r="171" spans="1:96" s="234" customFormat="1" ht="15" customHeight="1" x14ac:dyDescent="0.35">
      <c r="A171" s="242">
        <v>155</v>
      </c>
      <c r="B171" s="247" t="s">
        <v>1126</v>
      </c>
      <c r="C171" s="234" t="s">
        <v>314</v>
      </c>
      <c r="D171" s="234" t="s">
        <v>1133</v>
      </c>
      <c r="E171" s="234" t="s">
        <v>170</v>
      </c>
      <c r="F171" s="234" t="s">
        <v>842</v>
      </c>
      <c r="G171" s="234">
        <v>0</v>
      </c>
      <c r="H171" s="237">
        <v>10</v>
      </c>
      <c r="I171" s="237" t="s">
        <v>308</v>
      </c>
      <c r="J171" s="237">
        <v>2025</v>
      </c>
      <c r="K171" s="234" t="s">
        <v>1134</v>
      </c>
      <c r="L171" s="234" t="s">
        <v>1129</v>
      </c>
      <c r="M171" s="234" t="s">
        <v>1135</v>
      </c>
      <c r="N171" s="247" t="s">
        <v>1136</v>
      </c>
      <c r="O171" s="290" t="s">
        <v>1137</v>
      </c>
      <c r="P171" s="225"/>
      <c r="Q171" s="225"/>
      <c r="R171" s="225"/>
      <c r="S171" s="225"/>
      <c r="T171" s="225"/>
      <c r="U171" s="225"/>
      <c r="V171" s="225"/>
      <c r="W171" s="225"/>
      <c r="X171" s="225"/>
      <c r="Y171" s="225"/>
      <c r="Z171" s="225"/>
      <c r="AA171" s="225"/>
      <c r="AB171" s="225"/>
      <c r="AC171" s="225"/>
      <c r="AD171" s="225"/>
      <c r="AE171" s="225"/>
      <c r="AF171" s="225"/>
      <c r="AG171" s="225"/>
      <c r="AH171" s="225"/>
      <c r="AI171" s="225"/>
      <c r="AJ171" s="225"/>
      <c r="AK171" s="225"/>
      <c r="AL171" s="225"/>
      <c r="AM171" s="225"/>
      <c r="AN171" s="225"/>
      <c r="AO171" s="225"/>
      <c r="AP171" s="225"/>
      <c r="AQ171" s="225"/>
      <c r="AR171" s="225"/>
      <c r="AS171" s="225"/>
      <c r="AT171" s="225"/>
      <c r="AU171" s="225"/>
      <c r="AV171" s="225"/>
      <c r="AW171" s="225"/>
      <c r="AX171" s="225"/>
      <c r="AY171" s="225"/>
      <c r="AZ171" s="225"/>
      <c r="BA171" s="225"/>
      <c r="BB171" s="225"/>
      <c r="BC171" s="225"/>
      <c r="BD171" s="225"/>
      <c r="BE171" s="225"/>
      <c r="BF171" s="225"/>
      <c r="BG171" s="225"/>
      <c r="BH171" s="225"/>
      <c r="BI171" s="225"/>
      <c r="BJ171" s="225"/>
      <c r="BK171" s="225"/>
      <c r="BL171" s="225"/>
      <c r="BM171" s="225"/>
      <c r="BN171" s="225"/>
      <c r="BO171" s="225"/>
      <c r="BP171" s="225"/>
      <c r="BQ171" s="225"/>
      <c r="BR171" s="225"/>
      <c r="BS171" s="225"/>
      <c r="BT171" s="225"/>
      <c r="BU171" s="225"/>
      <c r="BV171" s="225"/>
      <c r="BW171" s="225"/>
      <c r="BX171" s="225"/>
      <c r="BY171" s="225"/>
      <c r="BZ171" s="225"/>
      <c r="CA171" s="225"/>
      <c r="CB171" s="225"/>
      <c r="CC171" s="225"/>
      <c r="CD171" s="225"/>
      <c r="CE171" s="225"/>
      <c r="CF171" s="225"/>
      <c r="CG171" s="225"/>
      <c r="CH171" s="225"/>
      <c r="CI171" s="225"/>
      <c r="CJ171" s="225"/>
      <c r="CK171" s="225"/>
      <c r="CL171" s="225"/>
      <c r="CM171" s="225"/>
      <c r="CN171" s="225"/>
      <c r="CO171" s="225"/>
      <c r="CP171" s="225"/>
      <c r="CQ171" s="225"/>
      <c r="CR171" s="265"/>
    </row>
    <row r="172" spans="1:96" s="234" customFormat="1" ht="15" customHeight="1" x14ac:dyDescent="0.35">
      <c r="A172" s="242">
        <v>156</v>
      </c>
      <c r="B172" s="247" t="s">
        <v>1138</v>
      </c>
      <c r="C172" s="234" t="s">
        <v>314</v>
      </c>
      <c r="D172" s="234" t="s">
        <v>1139</v>
      </c>
      <c r="E172" s="232"/>
      <c r="F172" s="234" t="s">
        <v>842</v>
      </c>
      <c r="G172" s="234" t="s">
        <v>170</v>
      </c>
      <c r="H172" s="237">
        <v>30</v>
      </c>
      <c r="I172" s="237" t="s">
        <v>308</v>
      </c>
      <c r="J172" s="237">
        <v>2023</v>
      </c>
      <c r="K172" s="234" t="s">
        <v>1140</v>
      </c>
      <c r="L172" s="234" t="s">
        <v>1141</v>
      </c>
      <c r="M172" s="234" t="s">
        <v>1142</v>
      </c>
      <c r="N172" s="247" t="s">
        <v>1131</v>
      </c>
      <c r="O172" s="290" t="s">
        <v>1143</v>
      </c>
      <c r="P172" s="225"/>
      <c r="Q172" s="225"/>
      <c r="R172" s="225"/>
      <c r="S172" s="225"/>
      <c r="T172" s="225"/>
      <c r="U172" s="225"/>
      <c r="V172" s="225"/>
      <c r="W172" s="225"/>
      <c r="X172" s="225"/>
      <c r="Y172" s="225"/>
      <c r="Z172" s="225"/>
      <c r="AA172" s="225"/>
      <c r="AB172" s="225"/>
      <c r="AC172" s="225"/>
      <c r="AD172" s="225"/>
      <c r="AE172" s="225"/>
      <c r="AF172" s="225"/>
      <c r="AG172" s="225"/>
      <c r="AH172" s="225"/>
      <c r="AI172" s="225"/>
      <c r="AJ172" s="225"/>
      <c r="AK172" s="225"/>
      <c r="AL172" s="225"/>
      <c r="AM172" s="225"/>
      <c r="AN172" s="225"/>
      <c r="AO172" s="225"/>
      <c r="AP172" s="225"/>
      <c r="AQ172" s="225"/>
      <c r="AR172" s="225"/>
      <c r="AS172" s="225"/>
      <c r="AT172" s="225"/>
      <c r="AU172" s="225"/>
      <c r="AV172" s="225"/>
      <c r="AW172" s="225"/>
      <c r="AX172" s="225"/>
      <c r="AY172" s="225"/>
      <c r="AZ172" s="225"/>
      <c r="BA172" s="225"/>
      <c r="BB172" s="225"/>
      <c r="BC172" s="225"/>
      <c r="BD172" s="225"/>
      <c r="BE172" s="225"/>
      <c r="BF172" s="225"/>
      <c r="BG172" s="225"/>
      <c r="BH172" s="225"/>
      <c r="BI172" s="225"/>
      <c r="BJ172" s="225"/>
      <c r="BK172" s="225"/>
      <c r="BL172" s="225"/>
      <c r="BM172" s="225"/>
      <c r="BN172" s="225"/>
      <c r="BO172" s="225"/>
      <c r="BP172" s="225"/>
      <c r="BQ172" s="225"/>
      <c r="BR172" s="225"/>
      <c r="BS172" s="225"/>
      <c r="BT172" s="225"/>
      <c r="BU172" s="225"/>
      <c r="BV172" s="225"/>
      <c r="BW172" s="225"/>
      <c r="BX172" s="225"/>
      <c r="BY172" s="225"/>
      <c r="BZ172" s="225"/>
      <c r="CA172" s="225"/>
      <c r="CB172" s="225"/>
      <c r="CC172" s="225"/>
      <c r="CD172" s="225"/>
      <c r="CE172" s="225"/>
      <c r="CF172" s="225"/>
      <c r="CG172" s="225"/>
      <c r="CH172" s="225"/>
      <c r="CI172" s="225"/>
      <c r="CJ172" s="225"/>
      <c r="CK172" s="225"/>
      <c r="CL172" s="225"/>
      <c r="CM172" s="225"/>
      <c r="CN172" s="225"/>
      <c r="CO172" s="225"/>
      <c r="CP172" s="225"/>
      <c r="CQ172" s="225"/>
      <c r="CR172" s="265"/>
    </row>
    <row r="173" spans="1:96" s="234" customFormat="1" ht="15" customHeight="1" x14ac:dyDescent="0.35">
      <c r="A173" s="242">
        <v>157</v>
      </c>
      <c r="B173" s="247" t="s">
        <v>1138</v>
      </c>
      <c r="C173" s="234" t="s">
        <v>314</v>
      </c>
      <c r="D173" s="234" t="s">
        <v>1144</v>
      </c>
      <c r="E173" s="234" t="s">
        <v>170</v>
      </c>
      <c r="F173" s="234" t="s">
        <v>1145</v>
      </c>
      <c r="G173" s="234">
        <v>0</v>
      </c>
      <c r="H173" s="237">
        <v>41000</v>
      </c>
      <c r="I173" s="237" t="s">
        <v>308</v>
      </c>
      <c r="J173" s="237">
        <v>2025</v>
      </c>
      <c r="K173" s="234" t="s">
        <v>1146</v>
      </c>
      <c r="L173" s="234" t="s">
        <v>1141</v>
      </c>
      <c r="M173" s="232" t="s">
        <v>1147</v>
      </c>
      <c r="N173" s="247" t="s">
        <v>1148</v>
      </c>
      <c r="O173" s="290" t="s">
        <v>1132</v>
      </c>
      <c r="P173" s="225"/>
      <c r="Q173" s="225"/>
      <c r="R173" s="225"/>
      <c r="S173" s="225"/>
      <c r="T173" s="225"/>
      <c r="U173" s="225"/>
      <c r="V173" s="225"/>
      <c r="W173" s="225"/>
      <c r="X173" s="225"/>
      <c r="Y173" s="225"/>
      <c r="Z173" s="225"/>
      <c r="AA173" s="225"/>
      <c r="AB173" s="225"/>
      <c r="AC173" s="225"/>
      <c r="AD173" s="225"/>
      <c r="AE173" s="225"/>
      <c r="AF173" s="225"/>
      <c r="AG173" s="225"/>
      <c r="AH173" s="225"/>
      <c r="AI173" s="225"/>
      <c r="AJ173" s="225"/>
      <c r="AK173" s="225"/>
      <c r="AL173" s="225"/>
      <c r="AM173" s="225"/>
      <c r="AN173" s="225"/>
      <c r="AO173" s="225"/>
      <c r="AP173" s="225"/>
      <c r="AQ173" s="225"/>
      <c r="AR173" s="225"/>
      <c r="AS173" s="225"/>
      <c r="AT173" s="225"/>
      <c r="AU173" s="225"/>
      <c r="AV173" s="225"/>
      <c r="AW173" s="225"/>
      <c r="AX173" s="225"/>
      <c r="AY173" s="225"/>
      <c r="AZ173" s="225"/>
      <c r="BA173" s="225"/>
      <c r="BB173" s="225"/>
      <c r="BC173" s="225"/>
      <c r="BD173" s="225"/>
      <c r="BE173" s="225"/>
      <c r="BF173" s="225"/>
      <c r="BG173" s="225"/>
      <c r="BH173" s="225"/>
      <c r="BI173" s="225"/>
      <c r="BJ173" s="225"/>
      <c r="BK173" s="225"/>
      <c r="BL173" s="225"/>
      <c r="BM173" s="225"/>
      <c r="BN173" s="225"/>
      <c r="BO173" s="225"/>
      <c r="BP173" s="225"/>
      <c r="BQ173" s="225"/>
      <c r="BR173" s="225"/>
      <c r="BS173" s="225"/>
      <c r="BT173" s="225"/>
      <c r="BU173" s="225"/>
      <c r="BV173" s="225"/>
      <c r="BW173" s="225"/>
      <c r="BX173" s="225"/>
      <c r="BY173" s="225"/>
      <c r="BZ173" s="225"/>
      <c r="CA173" s="225"/>
      <c r="CB173" s="225"/>
      <c r="CC173" s="225"/>
      <c r="CD173" s="225"/>
      <c r="CE173" s="225"/>
      <c r="CF173" s="225"/>
      <c r="CG173" s="225"/>
      <c r="CH173" s="225"/>
      <c r="CI173" s="225"/>
      <c r="CJ173" s="225"/>
      <c r="CK173" s="225"/>
      <c r="CL173" s="225"/>
      <c r="CM173" s="225"/>
      <c r="CN173" s="225"/>
      <c r="CO173" s="225"/>
      <c r="CP173" s="225"/>
      <c r="CQ173" s="225"/>
      <c r="CR173" s="265"/>
    </row>
    <row r="174" spans="1:96" s="234" customFormat="1" ht="15" customHeight="1" x14ac:dyDescent="0.35">
      <c r="A174" s="242">
        <v>158</v>
      </c>
      <c r="B174" s="247" t="s">
        <v>1149</v>
      </c>
      <c r="C174" s="234" t="s">
        <v>314</v>
      </c>
      <c r="D174" s="234" t="s">
        <v>1150</v>
      </c>
      <c r="E174" s="234" t="s">
        <v>1151</v>
      </c>
      <c r="F174" s="234" t="s">
        <v>842</v>
      </c>
      <c r="G174" s="234" t="s">
        <v>170</v>
      </c>
      <c r="H174" s="237">
        <v>20</v>
      </c>
      <c r="I174" s="237" t="s">
        <v>308</v>
      </c>
      <c r="J174" s="237">
        <v>2023</v>
      </c>
      <c r="K174" s="234" t="s">
        <v>1140</v>
      </c>
      <c r="L174" s="234" t="s">
        <v>516</v>
      </c>
      <c r="M174" s="234" t="s">
        <v>1152</v>
      </c>
      <c r="N174" s="247" t="s">
        <v>1131</v>
      </c>
      <c r="O174" s="290" t="s">
        <v>1143</v>
      </c>
      <c r="P174" s="225"/>
      <c r="Q174" s="225"/>
      <c r="R174" s="225"/>
      <c r="S174" s="225"/>
      <c r="T174" s="225"/>
      <c r="U174" s="225"/>
      <c r="V174" s="225"/>
      <c r="W174" s="225"/>
      <c r="X174" s="225"/>
      <c r="Y174" s="225"/>
      <c r="Z174" s="225"/>
      <c r="AA174" s="225"/>
      <c r="AB174" s="225"/>
      <c r="AC174" s="225"/>
      <c r="AD174" s="225"/>
      <c r="AE174" s="225"/>
      <c r="AF174" s="225"/>
      <c r="AG174" s="225"/>
      <c r="AH174" s="225"/>
      <c r="AI174" s="225"/>
      <c r="AJ174" s="225"/>
      <c r="AK174" s="225"/>
      <c r="AL174" s="225"/>
      <c r="AM174" s="225"/>
      <c r="AN174" s="225"/>
      <c r="AO174" s="225"/>
      <c r="AP174" s="225"/>
      <c r="AQ174" s="225"/>
      <c r="AR174" s="225"/>
      <c r="AS174" s="225"/>
      <c r="AT174" s="225"/>
      <c r="AU174" s="225"/>
      <c r="AV174" s="225"/>
      <c r="AW174" s="225"/>
      <c r="AX174" s="225"/>
      <c r="AY174" s="225"/>
      <c r="AZ174" s="225"/>
      <c r="BA174" s="225"/>
      <c r="BB174" s="225"/>
      <c r="BC174" s="225"/>
      <c r="BD174" s="225"/>
      <c r="BE174" s="225"/>
      <c r="BF174" s="225"/>
      <c r="BG174" s="225"/>
      <c r="BH174" s="225"/>
      <c r="BI174" s="225"/>
      <c r="BJ174" s="225"/>
      <c r="BK174" s="225"/>
      <c r="BL174" s="225"/>
      <c r="BM174" s="225"/>
      <c r="BN174" s="225"/>
      <c r="BO174" s="225"/>
      <c r="BP174" s="225"/>
      <c r="BQ174" s="225"/>
      <c r="BR174" s="225"/>
      <c r="BS174" s="225"/>
      <c r="BT174" s="225"/>
      <c r="BU174" s="225"/>
      <c r="BV174" s="225"/>
      <c r="BW174" s="225"/>
      <c r="BX174" s="225"/>
      <c r="BY174" s="225"/>
      <c r="BZ174" s="225"/>
      <c r="CA174" s="225"/>
      <c r="CB174" s="225"/>
      <c r="CC174" s="225"/>
      <c r="CD174" s="225"/>
      <c r="CE174" s="225"/>
      <c r="CF174" s="225"/>
      <c r="CG174" s="225"/>
      <c r="CH174" s="225"/>
      <c r="CI174" s="225"/>
      <c r="CJ174" s="225"/>
      <c r="CK174" s="225"/>
      <c r="CL174" s="225"/>
      <c r="CM174" s="225"/>
      <c r="CN174" s="225"/>
      <c r="CO174" s="225"/>
      <c r="CP174" s="225"/>
      <c r="CQ174" s="225"/>
      <c r="CR174" s="265"/>
    </row>
    <row r="175" spans="1:96" s="234" customFormat="1" ht="15" customHeight="1" x14ac:dyDescent="0.35">
      <c r="A175" s="242">
        <v>159</v>
      </c>
      <c r="B175" s="247" t="s">
        <v>1149</v>
      </c>
      <c r="C175" s="234" t="s">
        <v>314</v>
      </c>
      <c r="D175" s="234" t="s">
        <v>1153</v>
      </c>
      <c r="E175" s="234" t="s">
        <v>170</v>
      </c>
      <c r="F175" s="234" t="s">
        <v>1154</v>
      </c>
      <c r="G175" s="234">
        <v>0</v>
      </c>
      <c r="H175" s="239">
        <v>76000</v>
      </c>
      <c r="I175" s="237" t="s">
        <v>308</v>
      </c>
      <c r="J175" s="237">
        <v>2025</v>
      </c>
      <c r="K175" s="234" t="s">
        <v>1140</v>
      </c>
      <c r="L175" s="234" t="s">
        <v>516</v>
      </c>
      <c r="M175" s="234" t="s">
        <v>1155</v>
      </c>
      <c r="N175" s="247" t="s">
        <v>1148</v>
      </c>
      <c r="O175" s="290" t="s">
        <v>1137</v>
      </c>
      <c r="P175" s="225"/>
      <c r="Q175" s="225"/>
      <c r="R175" s="225"/>
      <c r="S175" s="225"/>
      <c r="T175" s="225"/>
      <c r="U175" s="225"/>
      <c r="V175" s="225"/>
      <c r="W175" s="225"/>
      <c r="X175" s="225"/>
      <c r="Y175" s="225"/>
      <c r="Z175" s="225"/>
      <c r="AA175" s="225"/>
      <c r="AB175" s="225"/>
      <c r="AC175" s="225"/>
      <c r="AD175" s="225"/>
      <c r="AE175" s="225"/>
      <c r="AF175" s="225"/>
      <c r="AG175" s="225"/>
      <c r="AH175" s="225"/>
      <c r="AI175" s="225"/>
      <c r="AJ175" s="225"/>
      <c r="AK175" s="225"/>
      <c r="AL175" s="225"/>
      <c r="AM175" s="225"/>
      <c r="AN175" s="225"/>
      <c r="AO175" s="225"/>
      <c r="AP175" s="225"/>
      <c r="AQ175" s="225"/>
      <c r="AR175" s="225"/>
      <c r="AS175" s="225"/>
      <c r="AT175" s="225"/>
      <c r="AU175" s="225"/>
      <c r="AV175" s="225"/>
      <c r="AW175" s="225"/>
      <c r="AX175" s="225"/>
      <c r="AY175" s="225"/>
      <c r="AZ175" s="225"/>
      <c r="BA175" s="225"/>
      <c r="BB175" s="225"/>
      <c r="BC175" s="225"/>
      <c r="BD175" s="225"/>
      <c r="BE175" s="225"/>
      <c r="BF175" s="225"/>
      <c r="BG175" s="225"/>
      <c r="BH175" s="225"/>
      <c r="BI175" s="225"/>
      <c r="BJ175" s="225"/>
      <c r="BK175" s="225"/>
      <c r="BL175" s="225"/>
      <c r="BM175" s="225"/>
      <c r="BN175" s="225"/>
      <c r="BO175" s="225"/>
      <c r="BP175" s="225"/>
      <c r="BQ175" s="225"/>
      <c r="BR175" s="225"/>
      <c r="BS175" s="225"/>
      <c r="BT175" s="225"/>
      <c r="BU175" s="225"/>
      <c r="BV175" s="225"/>
      <c r="BW175" s="225"/>
      <c r="BX175" s="225"/>
      <c r="BY175" s="225"/>
      <c r="BZ175" s="225"/>
      <c r="CA175" s="225"/>
      <c r="CB175" s="225"/>
      <c r="CC175" s="225"/>
      <c r="CD175" s="225"/>
      <c r="CE175" s="225"/>
      <c r="CF175" s="225"/>
      <c r="CG175" s="225"/>
      <c r="CH175" s="225"/>
      <c r="CI175" s="225"/>
      <c r="CJ175" s="225"/>
      <c r="CK175" s="225"/>
      <c r="CL175" s="225"/>
      <c r="CM175" s="225"/>
      <c r="CN175" s="225"/>
      <c r="CO175" s="225"/>
      <c r="CP175" s="225"/>
      <c r="CQ175" s="225"/>
      <c r="CR175" s="265"/>
    </row>
    <row r="176" spans="1:96" s="234" customFormat="1" ht="15" customHeight="1" x14ac:dyDescent="0.35">
      <c r="A176" s="242">
        <v>160</v>
      </c>
      <c r="B176" s="247" t="s">
        <v>1156</v>
      </c>
      <c r="C176" s="234" t="s">
        <v>305</v>
      </c>
      <c r="D176" s="234" t="s">
        <v>1157</v>
      </c>
      <c r="E176" s="234" t="s">
        <v>1158</v>
      </c>
      <c r="F176" s="234" t="s">
        <v>170</v>
      </c>
      <c r="G176" s="234" t="s">
        <v>170</v>
      </c>
      <c r="H176" s="237" t="s">
        <v>170</v>
      </c>
      <c r="I176" s="237" t="s">
        <v>308</v>
      </c>
      <c r="J176" s="237">
        <v>2024</v>
      </c>
      <c r="K176" s="234" t="s">
        <v>1159</v>
      </c>
      <c r="L176" s="234" t="s">
        <v>1159</v>
      </c>
      <c r="M176" s="234" t="s">
        <v>1160</v>
      </c>
      <c r="N176" s="247" t="s">
        <v>1161</v>
      </c>
      <c r="O176" s="290" t="s">
        <v>1162</v>
      </c>
      <c r="P176" s="225"/>
      <c r="Q176" s="225"/>
      <c r="R176" s="225"/>
      <c r="S176" s="225"/>
      <c r="T176" s="225"/>
      <c r="U176" s="225"/>
      <c r="V176" s="225"/>
      <c r="W176" s="225"/>
      <c r="X176" s="225"/>
      <c r="Y176" s="225"/>
      <c r="Z176" s="225"/>
      <c r="AA176" s="225"/>
      <c r="AB176" s="225"/>
      <c r="AC176" s="225"/>
      <c r="AD176" s="225"/>
      <c r="AE176" s="225"/>
      <c r="AF176" s="225"/>
      <c r="AG176" s="225"/>
      <c r="AH176" s="225"/>
      <c r="AI176" s="225"/>
      <c r="AJ176" s="225"/>
      <c r="AK176" s="225"/>
      <c r="AL176" s="225"/>
      <c r="AM176" s="225"/>
      <c r="AN176" s="225"/>
      <c r="AO176" s="225"/>
      <c r="AP176" s="225"/>
      <c r="AQ176" s="225"/>
      <c r="AR176" s="225"/>
      <c r="AS176" s="225"/>
      <c r="AT176" s="225"/>
      <c r="AU176" s="225"/>
      <c r="AV176" s="225"/>
      <c r="AW176" s="225"/>
      <c r="AX176" s="225"/>
      <c r="AY176" s="225"/>
      <c r="AZ176" s="225"/>
      <c r="BA176" s="225"/>
      <c r="BB176" s="225"/>
      <c r="BC176" s="225"/>
      <c r="BD176" s="225"/>
      <c r="BE176" s="225"/>
      <c r="BF176" s="225"/>
      <c r="BG176" s="225"/>
      <c r="BH176" s="225"/>
      <c r="BI176" s="225"/>
      <c r="BJ176" s="225"/>
      <c r="BK176" s="225"/>
      <c r="BL176" s="225"/>
      <c r="BM176" s="225"/>
      <c r="BN176" s="225"/>
      <c r="BO176" s="225"/>
      <c r="BP176" s="225"/>
      <c r="BQ176" s="225"/>
      <c r="BR176" s="225"/>
      <c r="BS176" s="225"/>
      <c r="BT176" s="225"/>
      <c r="BU176" s="225"/>
      <c r="BV176" s="225"/>
      <c r="BW176" s="225"/>
      <c r="BX176" s="225"/>
      <c r="BY176" s="225"/>
      <c r="BZ176" s="225"/>
      <c r="CA176" s="225"/>
      <c r="CB176" s="225"/>
      <c r="CC176" s="225"/>
      <c r="CD176" s="225"/>
      <c r="CE176" s="225"/>
      <c r="CF176" s="225"/>
      <c r="CG176" s="225"/>
      <c r="CH176" s="225"/>
      <c r="CI176" s="225"/>
      <c r="CJ176" s="225"/>
      <c r="CK176" s="225"/>
      <c r="CL176" s="225"/>
      <c r="CM176" s="225"/>
      <c r="CN176" s="225"/>
      <c r="CO176" s="225"/>
      <c r="CP176" s="225"/>
      <c r="CQ176" s="225"/>
      <c r="CR176" s="265"/>
    </row>
    <row r="177" spans="1:96" s="234" customFormat="1" ht="15" customHeight="1" x14ac:dyDescent="0.35">
      <c r="A177" s="242">
        <v>161</v>
      </c>
      <c r="B177" s="247" t="s">
        <v>1163</v>
      </c>
      <c r="C177" s="234" t="s">
        <v>305</v>
      </c>
      <c r="D177" s="234" t="s">
        <v>1164</v>
      </c>
      <c r="E177" s="234" t="s">
        <v>1165</v>
      </c>
      <c r="F177" s="234" t="s">
        <v>170</v>
      </c>
      <c r="G177" s="234" t="s">
        <v>170</v>
      </c>
      <c r="H177" s="237" t="s">
        <v>170</v>
      </c>
      <c r="I177" s="237" t="s">
        <v>308</v>
      </c>
      <c r="J177" s="237">
        <v>2022</v>
      </c>
      <c r="K177" s="234" t="s">
        <v>1099</v>
      </c>
      <c r="L177" s="234" t="s">
        <v>1100</v>
      </c>
      <c r="M177" s="234" t="s">
        <v>1166</v>
      </c>
      <c r="N177" s="247" t="s">
        <v>1107</v>
      </c>
      <c r="O177" s="290" t="s">
        <v>1167</v>
      </c>
      <c r="P177" s="225"/>
      <c r="Q177" s="225"/>
      <c r="R177" s="225"/>
      <c r="S177" s="225"/>
      <c r="T177" s="225"/>
      <c r="U177" s="225"/>
      <c r="V177" s="225"/>
      <c r="W177" s="225"/>
      <c r="X177" s="225"/>
      <c r="Y177" s="225"/>
      <c r="Z177" s="225"/>
      <c r="AA177" s="225"/>
      <c r="AB177" s="225"/>
      <c r="AC177" s="225"/>
      <c r="AD177" s="225"/>
      <c r="AE177" s="225"/>
      <c r="AF177" s="225"/>
      <c r="AG177" s="225"/>
      <c r="AH177" s="225"/>
      <c r="AI177" s="225"/>
      <c r="AJ177" s="225"/>
      <c r="AK177" s="225"/>
      <c r="AL177" s="225"/>
      <c r="AM177" s="225"/>
      <c r="AN177" s="225"/>
      <c r="AO177" s="225"/>
      <c r="AP177" s="225"/>
      <c r="AQ177" s="225"/>
      <c r="AR177" s="225"/>
      <c r="AS177" s="225"/>
      <c r="AT177" s="225"/>
      <c r="AU177" s="225"/>
      <c r="AV177" s="225"/>
      <c r="AW177" s="225"/>
      <c r="AX177" s="225"/>
      <c r="AY177" s="225"/>
      <c r="AZ177" s="225"/>
      <c r="BA177" s="225"/>
      <c r="BB177" s="225"/>
      <c r="BC177" s="225"/>
      <c r="BD177" s="225"/>
      <c r="BE177" s="225"/>
      <c r="BF177" s="225"/>
      <c r="BG177" s="225"/>
      <c r="BH177" s="225"/>
      <c r="BI177" s="225"/>
      <c r="BJ177" s="225"/>
      <c r="BK177" s="225"/>
      <c r="BL177" s="225"/>
      <c r="BM177" s="225"/>
      <c r="BN177" s="225"/>
      <c r="BO177" s="225"/>
      <c r="BP177" s="225"/>
      <c r="BQ177" s="225"/>
      <c r="BR177" s="225"/>
      <c r="BS177" s="225"/>
      <c r="BT177" s="225"/>
      <c r="BU177" s="225"/>
      <c r="BV177" s="225"/>
      <c r="BW177" s="225"/>
      <c r="BX177" s="225"/>
      <c r="BY177" s="225"/>
      <c r="BZ177" s="225"/>
      <c r="CA177" s="225"/>
      <c r="CB177" s="225"/>
      <c r="CC177" s="225"/>
      <c r="CD177" s="225"/>
      <c r="CE177" s="225"/>
      <c r="CF177" s="225"/>
      <c r="CG177" s="225"/>
      <c r="CH177" s="225"/>
      <c r="CI177" s="225"/>
      <c r="CJ177" s="225"/>
      <c r="CK177" s="225"/>
      <c r="CL177" s="225"/>
      <c r="CM177" s="225"/>
      <c r="CN177" s="225"/>
      <c r="CO177" s="225"/>
      <c r="CP177" s="225"/>
      <c r="CQ177" s="225"/>
      <c r="CR177" s="265"/>
    </row>
    <row r="178" spans="1:96" s="234" customFormat="1" ht="15" customHeight="1" x14ac:dyDescent="0.35">
      <c r="A178" s="242">
        <v>162</v>
      </c>
      <c r="B178" s="247" t="s">
        <v>1163</v>
      </c>
      <c r="C178" s="234" t="s">
        <v>305</v>
      </c>
      <c r="D178" s="234" t="s">
        <v>1168</v>
      </c>
      <c r="E178" s="234" t="s">
        <v>1169</v>
      </c>
      <c r="H178" s="237"/>
      <c r="I178" s="237" t="s">
        <v>308</v>
      </c>
      <c r="J178" s="237">
        <v>2025</v>
      </c>
      <c r="K178" s="234" t="s">
        <v>1170</v>
      </c>
      <c r="L178" s="241" t="s">
        <v>1075</v>
      </c>
      <c r="M178" s="240" t="s">
        <v>1171</v>
      </c>
      <c r="N178" s="247" t="s">
        <v>1172</v>
      </c>
      <c r="O178" s="290" t="s">
        <v>1173</v>
      </c>
      <c r="P178" s="225"/>
      <c r="Q178" s="225"/>
      <c r="R178" s="225"/>
      <c r="S178" s="225"/>
      <c r="T178" s="225"/>
      <c r="U178" s="225"/>
      <c r="V178" s="225"/>
      <c r="W178" s="225"/>
      <c r="X178" s="225"/>
      <c r="Y178" s="225"/>
      <c r="Z178" s="225"/>
      <c r="AA178" s="225"/>
      <c r="AB178" s="225"/>
      <c r="AC178" s="225"/>
      <c r="AD178" s="225"/>
      <c r="AE178" s="225"/>
      <c r="AF178" s="225"/>
      <c r="AG178" s="225"/>
      <c r="AH178" s="225"/>
      <c r="AI178" s="225"/>
      <c r="AJ178" s="225"/>
      <c r="AK178" s="225"/>
      <c r="AL178" s="225"/>
      <c r="AM178" s="225"/>
      <c r="AN178" s="225"/>
      <c r="AO178" s="225"/>
      <c r="AP178" s="225"/>
      <c r="AQ178" s="225"/>
      <c r="AR178" s="225"/>
      <c r="AS178" s="225"/>
      <c r="AT178" s="225"/>
      <c r="AU178" s="225"/>
      <c r="AV178" s="225"/>
      <c r="AW178" s="225"/>
      <c r="AX178" s="225"/>
      <c r="AY178" s="225"/>
      <c r="AZ178" s="225"/>
      <c r="BA178" s="225"/>
      <c r="BB178" s="225"/>
      <c r="BC178" s="225"/>
      <c r="BD178" s="225"/>
      <c r="BE178" s="225"/>
      <c r="BF178" s="225"/>
      <c r="BG178" s="225"/>
      <c r="BH178" s="225"/>
      <c r="BI178" s="225"/>
      <c r="BJ178" s="225"/>
      <c r="BK178" s="225"/>
      <c r="BL178" s="225"/>
      <c r="BM178" s="225"/>
      <c r="BN178" s="225"/>
      <c r="BO178" s="225"/>
      <c r="BP178" s="225"/>
      <c r="BQ178" s="225"/>
      <c r="BR178" s="225"/>
      <c r="BS178" s="225"/>
      <c r="BT178" s="225"/>
      <c r="BU178" s="225"/>
      <c r="BV178" s="225"/>
      <c r="BW178" s="225"/>
      <c r="BX178" s="225"/>
      <c r="BY178" s="225"/>
      <c r="BZ178" s="225"/>
      <c r="CA178" s="225"/>
      <c r="CB178" s="225"/>
      <c r="CC178" s="225"/>
      <c r="CD178" s="225"/>
      <c r="CE178" s="225"/>
      <c r="CF178" s="225"/>
      <c r="CG178" s="225"/>
      <c r="CH178" s="225"/>
      <c r="CI178" s="225"/>
      <c r="CJ178" s="225"/>
      <c r="CK178" s="225"/>
      <c r="CL178" s="225"/>
      <c r="CM178" s="225"/>
      <c r="CN178" s="225"/>
      <c r="CO178" s="225"/>
      <c r="CP178" s="225"/>
      <c r="CQ178" s="225"/>
      <c r="CR178" s="265"/>
    </row>
    <row r="179" spans="1:96" s="234" customFormat="1" ht="15" customHeight="1" x14ac:dyDescent="0.35">
      <c r="A179" s="242">
        <v>163</v>
      </c>
      <c r="B179" s="247" t="s">
        <v>1174</v>
      </c>
      <c r="C179" s="234" t="s">
        <v>314</v>
      </c>
      <c r="D179" s="234" t="s">
        <v>1175</v>
      </c>
      <c r="E179" s="234" t="s">
        <v>170</v>
      </c>
      <c r="F179" s="234" t="s">
        <v>1176</v>
      </c>
      <c r="G179" s="234">
        <v>0</v>
      </c>
      <c r="H179" s="239">
        <v>20000</v>
      </c>
      <c r="I179" s="237" t="s">
        <v>308</v>
      </c>
      <c r="J179" s="237">
        <v>2025</v>
      </c>
      <c r="K179" s="234" t="s">
        <v>1177</v>
      </c>
      <c r="L179" s="241" t="s">
        <v>1100</v>
      </c>
      <c r="M179" s="241" t="s">
        <v>1178</v>
      </c>
      <c r="N179" s="247" t="s">
        <v>1179</v>
      </c>
      <c r="O179" s="290" t="s">
        <v>1173</v>
      </c>
      <c r="P179" s="225"/>
      <c r="Q179" s="225"/>
      <c r="R179" s="225"/>
      <c r="S179" s="225"/>
      <c r="T179" s="225"/>
      <c r="U179" s="225"/>
      <c r="V179" s="225"/>
      <c r="W179" s="225"/>
      <c r="X179" s="225"/>
      <c r="Y179" s="225"/>
      <c r="Z179" s="225"/>
      <c r="AA179" s="225"/>
      <c r="AB179" s="225"/>
      <c r="AC179" s="225"/>
      <c r="AD179" s="225"/>
      <c r="AE179" s="225"/>
      <c r="AF179" s="225"/>
      <c r="AG179" s="225"/>
      <c r="AH179" s="225"/>
      <c r="AI179" s="225"/>
      <c r="AJ179" s="225"/>
      <c r="AK179" s="225"/>
      <c r="AL179" s="225"/>
      <c r="AM179" s="225"/>
      <c r="AN179" s="225"/>
      <c r="AO179" s="225"/>
      <c r="AP179" s="225"/>
      <c r="AQ179" s="225"/>
      <c r="AR179" s="225"/>
      <c r="AS179" s="225"/>
      <c r="AT179" s="225"/>
      <c r="AU179" s="225"/>
      <c r="AV179" s="225"/>
      <c r="AW179" s="225"/>
      <c r="AX179" s="225"/>
      <c r="AY179" s="225"/>
      <c r="AZ179" s="225"/>
      <c r="BA179" s="225"/>
      <c r="BB179" s="225"/>
      <c r="BC179" s="225"/>
      <c r="BD179" s="225"/>
      <c r="BE179" s="225"/>
      <c r="BF179" s="225"/>
      <c r="BG179" s="225"/>
      <c r="BH179" s="225"/>
      <c r="BI179" s="225"/>
      <c r="BJ179" s="225"/>
      <c r="BK179" s="225"/>
      <c r="BL179" s="225"/>
      <c r="BM179" s="225"/>
      <c r="BN179" s="225"/>
      <c r="BO179" s="225"/>
      <c r="BP179" s="225"/>
      <c r="BQ179" s="225"/>
      <c r="BR179" s="225"/>
      <c r="BS179" s="225"/>
      <c r="BT179" s="225"/>
      <c r="BU179" s="225"/>
      <c r="BV179" s="225"/>
      <c r="BW179" s="225"/>
      <c r="BX179" s="225"/>
      <c r="BY179" s="225"/>
      <c r="BZ179" s="225"/>
      <c r="CA179" s="225"/>
      <c r="CB179" s="225"/>
      <c r="CC179" s="225"/>
      <c r="CD179" s="225"/>
      <c r="CE179" s="225"/>
      <c r="CF179" s="225"/>
      <c r="CG179" s="225"/>
      <c r="CH179" s="225"/>
      <c r="CI179" s="225"/>
      <c r="CJ179" s="225"/>
      <c r="CK179" s="225"/>
      <c r="CL179" s="225"/>
      <c r="CM179" s="225"/>
      <c r="CN179" s="225"/>
      <c r="CO179" s="225"/>
      <c r="CP179" s="225"/>
      <c r="CQ179" s="225"/>
      <c r="CR179" s="265"/>
    </row>
    <row r="180" spans="1:96" s="234" customFormat="1" ht="15" customHeight="1" x14ac:dyDescent="0.35">
      <c r="A180" s="242">
        <v>164</v>
      </c>
      <c r="B180" s="247" t="s">
        <v>1180</v>
      </c>
      <c r="C180" s="234" t="s">
        <v>314</v>
      </c>
      <c r="D180" s="234" t="s">
        <v>1181</v>
      </c>
      <c r="E180" s="234" t="s">
        <v>170</v>
      </c>
      <c r="F180" s="234" t="s">
        <v>1182</v>
      </c>
      <c r="G180" s="234">
        <v>0</v>
      </c>
      <c r="H180" s="239">
        <v>2625</v>
      </c>
      <c r="I180" s="237" t="s">
        <v>308</v>
      </c>
      <c r="J180" s="237">
        <v>2025</v>
      </c>
      <c r="K180" s="234" t="s">
        <v>1183</v>
      </c>
      <c r="L180" s="241" t="s">
        <v>1075</v>
      </c>
      <c r="M180" s="241" t="s">
        <v>1184</v>
      </c>
      <c r="N180" s="247" t="s">
        <v>1185</v>
      </c>
      <c r="O180" s="290" t="s">
        <v>1186</v>
      </c>
      <c r="P180" s="225"/>
      <c r="Q180" s="225"/>
      <c r="R180" s="225"/>
      <c r="S180" s="225"/>
      <c r="T180" s="225"/>
      <c r="U180" s="225"/>
      <c r="V180" s="225"/>
      <c r="W180" s="225"/>
      <c r="X180" s="225"/>
      <c r="Y180" s="225"/>
      <c r="Z180" s="225"/>
      <c r="AA180" s="225"/>
      <c r="AB180" s="225"/>
      <c r="AC180" s="225"/>
      <c r="AD180" s="225"/>
      <c r="AE180" s="225"/>
      <c r="AF180" s="225"/>
      <c r="AG180" s="225"/>
      <c r="AH180" s="225"/>
      <c r="AI180" s="225"/>
      <c r="AJ180" s="225"/>
      <c r="AK180" s="225"/>
      <c r="AL180" s="225"/>
      <c r="AM180" s="225"/>
      <c r="AN180" s="225"/>
      <c r="AO180" s="225"/>
      <c r="AP180" s="225"/>
      <c r="AQ180" s="225"/>
      <c r="AR180" s="225"/>
      <c r="AS180" s="225"/>
      <c r="AT180" s="225"/>
      <c r="AU180" s="225"/>
      <c r="AV180" s="225"/>
      <c r="AW180" s="225"/>
      <c r="AX180" s="225"/>
      <c r="AY180" s="225"/>
      <c r="AZ180" s="225"/>
      <c r="BA180" s="225"/>
      <c r="BB180" s="225"/>
      <c r="BC180" s="225"/>
      <c r="BD180" s="225"/>
      <c r="BE180" s="225"/>
      <c r="BF180" s="225"/>
      <c r="BG180" s="225"/>
      <c r="BH180" s="225"/>
      <c r="BI180" s="225"/>
      <c r="BJ180" s="225"/>
      <c r="BK180" s="225"/>
      <c r="BL180" s="225"/>
      <c r="BM180" s="225"/>
      <c r="BN180" s="225"/>
      <c r="BO180" s="225"/>
      <c r="BP180" s="225"/>
      <c r="BQ180" s="225"/>
      <c r="BR180" s="225"/>
      <c r="BS180" s="225"/>
      <c r="BT180" s="225"/>
      <c r="BU180" s="225"/>
      <c r="BV180" s="225"/>
      <c r="BW180" s="225"/>
      <c r="BX180" s="225"/>
      <c r="BY180" s="225"/>
      <c r="BZ180" s="225"/>
      <c r="CA180" s="225"/>
      <c r="CB180" s="225"/>
      <c r="CC180" s="225"/>
      <c r="CD180" s="225"/>
      <c r="CE180" s="225"/>
      <c r="CF180" s="225"/>
      <c r="CG180" s="225"/>
      <c r="CH180" s="225"/>
      <c r="CI180" s="225"/>
      <c r="CJ180" s="225"/>
      <c r="CK180" s="225"/>
      <c r="CL180" s="225"/>
      <c r="CM180" s="225"/>
      <c r="CN180" s="225"/>
      <c r="CO180" s="225"/>
      <c r="CP180" s="225"/>
      <c r="CQ180" s="225"/>
      <c r="CR180" s="265"/>
    </row>
    <row r="181" spans="1:96" s="234" customFormat="1" ht="15" customHeight="1" x14ac:dyDescent="0.35">
      <c r="A181" s="242">
        <v>165</v>
      </c>
      <c r="B181" s="247" t="s">
        <v>1187</v>
      </c>
      <c r="C181" s="234" t="s">
        <v>305</v>
      </c>
      <c r="D181" s="234" t="s">
        <v>1188</v>
      </c>
      <c r="E181" s="234" t="s">
        <v>1189</v>
      </c>
      <c r="F181" s="234" t="s">
        <v>170</v>
      </c>
      <c r="G181" s="234" t="s">
        <v>170</v>
      </c>
      <c r="H181" s="237" t="s">
        <v>170</v>
      </c>
      <c r="I181" s="237" t="s">
        <v>308</v>
      </c>
      <c r="J181" s="237">
        <v>2025</v>
      </c>
      <c r="K181" s="234" t="s">
        <v>1190</v>
      </c>
      <c r="L181" s="241" t="s">
        <v>1191</v>
      </c>
      <c r="M181" s="241" t="s">
        <v>1192</v>
      </c>
      <c r="N181" s="247" t="s">
        <v>1193</v>
      </c>
      <c r="O181" s="290" t="s">
        <v>1186</v>
      </c>
      <c r="P181" s="225"/>
      <c r="Q181" s="225"/>
      <c r="R181" s="225"/>
      <c r="S181" s="225"/>
      <c r="T181" s="225"/>
      <c r="U181" s="225"/>
      <c r="V181" s="225"/>
      <c r="W181" s="225"/>
      <c r="X181" s="225"/>
      <c r="Y181" s="225"/>
      <c r="Z181" s="225"/>
      <c r="AA181" s="225"/>
      <c r="AB181" s="225"/>
      <c r="AC181" s="225"/>
      <c r="AD181" s="225"/>
      <c r="AE181" s="225"/>
      <c r="AF181" s="225"/>
      <c r="AG181" s="225"/>
      <c r="AH181" s="225"/>
      <c r="AI181" s="225"/>
      <c r="AJ181" s="225"/>
      <c r="AK181" s="225"/>
      <c r="AL181" s="225"/>
      <c r="AM181" s="225"/>
      <c r="AN181" s="225"/>
      <c r="AO181" s="225"/>
      <c r="AP181" s="225"/>
      <c r="AQ181" s="225"/>
      <c r="AR181" s="225"/>
      <c r="AS181" s="225"/>
      <c r="AT181" s="225"/>
      <c r="AU181" s="225"/>
      <c r="AV181" s="225"/>
      <c r="AW181" s="225"/>
      <c r="AX181" s="225"/>
      <c r="AY181" s="225"/>
      <c r="AZ181" s="225"/>
      <c r="BA181" s="225"/>
      <c r="BB181" s="225"/>
      <c r="BC181" s="225"/>
      <c r="BD181" s="225"/>
      <c r="BE181" s="225"/>
      <c r="BF181" s="225"/>
      <c r="BG181" s="225"/>
      <c r="BH181" s="225"/>
      <c r="BI181" s="225"/>
      <c r="BJ181" s="225"/>
      <c r="BK181" s="225"/>
      <c r="BL181" s="225"/>
      <c r="BM181" s="225"/>
      <c r="BN181" s="225"/>
      <c r="BO181" s="225"/>
      <c r="BP181" s="225"/>
      <c r="BQ181" s="225"/>
      <c r="BR181" s="225"/>
      <c r="BS181" s="225"/>
      <c r="BT181" s="225"/>
      <c r="BU181" s="225"/>
      <c r="BV181" s="225"/>
      <c r="BW181" s="225"/>
      <c r="BX181" s="225"/>
      <c r="BY181" s="225"/>
      <c r="BZ181" s="225"/>
      <c r="CA181" s="225"/>
      <c r="CB181" s="225"/>
      <c r="CC181" s="225"/>
      <c r="CD181" s="225"/>
      <c r="CE181" s="225"/>
      <c r="CF181" s="225"/>
      <c r="CG181" s="225"/>
      <c r="CH181" s="225"/>
      <c r="CI181" s="225"/>
      <c r="CJ181" s="225"/>
      <c r="CK181" s="225"/>
      <c r="CL181" s="225"/>
      <c r="CM181" s="225"/>
      <c r="CN181" s="225"/>
      <c r="CO181" s="225"/>
      <c r="CP181" s="225"/>
      <c r="CQ181" s="225"/>
      <c r="CR181" s="265"/>
    </row>
    <row r="182" spans="1:96" s="234" customFormat="1" ht="15" customHeight="1" x14ac:dyDescent="0.35">
      <c r="A182" s="172">
        <v>166</v>
      </c>
      <c r="B182" s="84" t="s">
        <v>1187</v>
      </c>
      <c r="C182" s="84" t="s">
        <v>314</v>
      </c>
      <c r="D182" s="84" t="s">
        <v>1194</v>
      </c>
      <c r="E182" s="84"/>
      <c r="F182" s="84" t="s">
        <v>1195</v>
      </c>
      <c r="G182" s="174">
        <v>0</v>
      </c>
      <c r="H182" s="214">
        <v>5000</v>
      </c>
      <c r="I182" s="173" t="s">
        <v>308</v>
      </c>
      <c r="J182" s="173">
        <v>2025</v>
      </c>
      <c r="K182" s="182" t="s">
        <v>1183</v>
      </c>
      <c r="L182" s="182" t="s">
        <v>1191</v>
      </c>
      <c r="M182" s="182" t="s">
        <v>1196</v>
      </c>
      <c r="N182" s="173" t="s">
        <v>1197</v>
      </c>
      <c r="O182" s="294" t="s">
        <v>1186</v>
      </c>
      <c r="P182" s="225"/>
      <c r="Q182" s="225"/>
      <c r="R182" s="225"/>
      <c r="S182" s="225"/>
      <c r="T182" s="225"/>
      <c r="U182" s="225"/>
      <c r="V182" s="225"/>
      <c r="W182" s="225"/>
      <c r="X182" s="225"/>
      <c r="Y182" s="225"/>
      <c r="Z182" s="225"/>
      <c r="AA182" s="225"/>
      <c r="AB182" s="225"/>
      <c r="AC182" s="225"/>
      <c r="AD182" s="225"/>
      <c r="AE182" s="225"/>
      <c r="AF182" s="225"/>
      <c r="AG182" s="225"/>
      <c r="AH182" s="225"/>
      <c r="AI182" s="225"/>
      <c r="AJ182" s="225"/>
      <c r="AK182" s="225"/>
      <c r="AL182" s="225"/>
      <c r="AM182" s="225"/>
      <c r="AN182" s="225"/>
      <c r="AO182" s="225"/>
      <c r="AP182" s="225"/>
      <c r="AQ182" s="225"/>
      <c r="AR182" s="225"/>
      <c r="AS182" s="225"/>
      <c r="AT182" s="225"/>
      <c r="AU182" s="225"/>
      <c r="AV182" s="225"/>
      <c r="AW182" s="225"/>
      <c r="AX182" s="225"/>
      <c r="AY182" s="225"/>
      <c r="AZ182" s="225"/>
      <c r="BA182" s="225"/>
      <c r="BB182" s="225"/>
      <c r="BC182" s="225"/>
      <c r="BD182" s="225"/>
      <c r="BE182" s="225"/>
      <c r="BF182" s="225"/>
      <c r="BG182" s="225"/>
      <c r="BH182" s="225"/>
      <c r="BI182" s="225"/>
      <c r="BJ182" s="225"/>
      <c r="BK182" s="225"/>
      <c r="BL182" s="225"/>
      <c r="BM182" s="225"/>
      <c r="BN182" s="225"/>
      <c r="BO182" s="225"/>
      <c r="BP182" s="225"/>
      <c r="BQ182" s="225"/>
      <c r="BR182" s="225"/>
      <c r="BS182" s="225"/>
      <c r="BT182" s="225"/>
      <c r="BU182" s="225"/>
      <c r="BV182" s="225"/>
      <c r="BW182" s="225"/>
      <c r="BX182" s="225"/>
      <c r="BY182" s="225"/>
      <c r="BZ182" s="225"/>
      <c r="CA182" s="225"/>
      <c r="CB182" s="225"/>
      <c r="CC182" s="225"/>
      <c r="CD182" s="225"/>
      <c r="CE182" s="225"/>
      <c r="CF182" s="225"/>
      <c r="CG182" s="225"/>
      <c r="CH182" s="225"/>
      <c r="CI182" s="225"/>
      <c r="CJ182" s="225"/>
      <c r="CK182" s="225"/>
      <c r="CL182" s="225"/>
      <c r="CM182" s="225"/>
      <c r="CN182" s="225"/>
      <c r="CO182" s="225"/>
      <c r="CP182" s="225"/>
      <c r="CQ182" s="225"/>
      <c r="CR182" s="265"/>
    </row>
    <row r="183" spans="1:96" s="234" customFormat="1" ht="15" customHeight="1" x14ac:dyDescent="0.35">
      <c r="A183" s="238">
        <v>167</v>
      </c>
      <c r="B183" s="234" t="s">
        <v>1187</v>
      </c>
      <c r="C183" s="234" t="s">
        <v>314</v>
      </c>
      <c r="D183" s="234" t="s">
        <v>1198</v>
      </c>
      <c r="E183" s="234" t="s">
        <v>170</v>
      </c>
      <c r="F183" s="234" t="s">
        <v>1199</v>
      </c>
      <c r="G183" s="234">
        <v>0</v>
      </c>
      <c r="H183" s="237">
        <v>10</v>
      </c>
      <c r="I183" s="237" t="s">
        <v>308</v>
      </c>
      <c r="J183" s="237">
        <v>2025</v>
      </c>
      <c r="K183" s="241" t="s">
        <v>1183</v>
      </c>
      <c r="L183" s="241" t="s">
        <v>1200</v>
      </c>
      <c r="M183" s="241" t="s">
        <v>1201</v>
      </c>
      <c r="N183" s="237" t="s">
        <v>1197</v>
      </c>
      <c r="O183" s="295" t="s">
        <v>1186</v>
      </c>
      <c r="P183" s="225"/>
      <c r="Q183" s="225"/>
      <c r="R183" s="225"/>
      <c r="S183" s="225"/>
      <c r="T183" s="225"/>
      <c r="U183" s="225"/>
      <c r="V183" s="225"/>
      <c r="W183" s="225"/>
      <c r="X183" s="225"/>
      <c r="Y183" s="225"/>
      <c r="Z183" s="225"/>
      <c r="AA183" s="225"/>
      <c r="AB183" s="225"/>
      <c r="AC183" s="225"/>
      <c r="AD183" s="225"/>
      <c r="AE183" s="225"/>
      <c r="AF183" s="225"/>
      <c r="AG183" s="225"/>
      <c r="AH183" s="225"/>
      <c r="AI183" s="225"/>
      <c r="AJ183" s="225"/>
      <c r="AK183" s="225"/>
      <c r="AL183" s="225"/>
      <c r="AM183" s="225"/>
      <c r="AN183" s="225"/>
      <c r="AO183" s="225"/>
      <c r="AP183" s="225"/>
      <c r="AQ183" s="225"/>
      <c r="AR183" s="225"/>
      <c r="AS183" s="225"/>
      <c r="AT183" s="225"/>
      <c r="AU183" s="225"/>
      <c r="AV183" s="225"/>
      <c r="AW183" s="225"/>
      <c r="AX183" s="225"/>
      <c r="AY183" s="225"/>
      <c r="AZ183" s="225"/>
      <c r="BA183" s="225"/>
      <c r="BB183" s="225"/>
      <c r="BC183" s="225"/>
      <c r="BD183" s="225"/>
      <c r="BE183" s="225"/>
      <c r="BF183" s="225"/>
      <c r="BG183" s="225"/>
      <c r="BH183" s="225"/>
      <c r="BI183" s="225"/>
      <c r="BJ183" s="225"/>
      <c r="BK183" s="225"/>
      <c r="BL183" s="225"/>
      <c r="BM183" s="225"/>
      <c r="BN183" s="225"/>
      <c r="BO183" s="225"/>
      <c r="BP183" s="225"/>
      <c r="BQ183" s="225"/>
      <c r="BR183" s="225"/>
      <c r="BS183" s="225"/>
      <c r="BT183" s="225"/>
      <c r="BU183" s="225"/>
      <c r="BV183" s="225"/>
      <c r="BW183" s="225"/>
      <c r="BX183" s="225"/>
      <c r="BY183" s="225"/>
      <c r="BZ183" s="225"/>
      <c r="CA183" s="225"/>
      <c r="CB183" s="225"/>
      <c r="CC183" s="225"/>
      <c r="CD183" s="225"/>
      <c r="CE183" s="225"/>
      <c r="CF183" s="225"/>
      <c r="CG183" s="225"/>
      <c r="CH183" s="225"/>
      <c r="CI183" s="225"/>
      <c r="CJ183" s="225"/>
      <c r="CK183" s="225"/>
      <c r="CL183" s="225"/>
      <c r="CM183" s="225"/>
      <c r="CN183" s="225"/>
      <c r="CO183" s="225"/>
      <c r="CP183" s="225"/>
      <c r="CQ183" s="225"/>
      <c r="CR183" s="265"/>
    </row>
    <row r="184" spans="1:96" s="252" customFormat="1" ht="15" customHeight="1" x14ac:dyDescent="0.35">
      <c r="A184" s="249">
        <v>262</v>
      </c>
      <c r="B184" s="229" t="s">
        <v>1202</v>
      </c>
      <c r="C184" s="229" t="s">
        <v>305</v>
      </c>
      <c r="D184" s="229" t="s">
        <v>1203</v>
      </c>
      <c r="E184" s="229" t="s">
        <v>1204</v>
      </c>
      <c r="F184" s="229" t="s">
        <v>170</v>
      </c>
      <c r="G184" s="229" t="s">
        <v>170</v>
      </c>
      <c r="H184" s="179" t="s">
        <v>170</v>
      </c>
      <c r="I184" s="179" t="s">
        <v>324</v>
      </c>
      <c r="J184" s="179">
        <v>2026</v>
      </c>
      <c r="K184" s="250" t="s">
        <v>1183</v>
      </c>
      <c r="L184" s="250" t="s">
        <v>1191</v>
      </c>
      <c r="M184" s="251" t="s">
        <v>1205</v>
      </c>
      <c r="N184" s="251" t="s">
        <v>1206</v>
      </c>
      <c r="O184" s="329" t="s">
        <v>1207</v>
      </c>
      <c r="P184" s="368"/>
      <c r="Q184" s="266"/>
      <c r="R184" s="266"/>
      <c r="S184" s="266"/>
      <c r="T184" s="266"/>
      <c r="U184" s="266"/>
      <c r="V184" s="266"/>
      <c r="W184" s="266"/>
      <c r="X184" s="266"/>
      <c r="Y184" s="266"/>
      <c r="Z184" s="266"/>
      <c r="AA184" s="266"/>
      <c r="AB184" s="266"/>
      <c r="AC184" s="266"/>
      <c r="AD184" s="266"/>
      <c r="AE184" s="266"/>
      <c r="AF184" s="266"/>
      <c r="AG184" s="266"/>
      <c r="AH184" s="266"/>
      <c r="AI184" s="266"/>
      <c r="AJ184" s="266"/>
      <c r="AK184" s="266"/>
      <c r="AL184" s="266"/>
      <c r="AM184" s="266"/>
      <c r="AN184" s="266"/>
      <c r="AO184" s="266"/>
      <c r="AP184" s="266"/>
      <c r="AQ184" s="266"/>
      <c r="AR184" s="266"/>
      <c r="AS184" s="266"/>
      <c r="AT184" s="266"/>
      <c r="AU184" s="266"/>
      <c r="AV184" s="266"/>
      <c r="AW184" s="266"/>
      <c r="AX184" s="266"/>
      <c r="AY184" s="266"/>
      <c r="AZ184" s="266"/>
      <c r="BA184" s="266"/>
      <c r="BB184" s="266"/>
      <c r="BC184" s="266"/>
      <c r="BD184" s="266"/>
      <c r="BE184" s="266"/>
      <c r="BF184" s="266"/>
      <c r="BG184" s="266"/>
      <c r="BH184" s="266"/>
      <c r="BI184" s="266"/>
      <c r="BJ184" s="266"/>
      <c r="BK184" s="266"/>
      <c r="BL184" s="266"/>
      <c r="BM184" s="266"/>
      <c r="BN184" s="266"/>
      <c r="BO184" s="266"/>
      <c r="BP184" s="266"/>
      <c r="BQ184" s="266"/>
      <c r="BR184" s="266"/>
      <c r="BS184" s="266"/>
      <c r="BT184" s="266"/>
      <c r="BU184" s="266"/>
      <c r="BV184" s="266"/>
      <c r="BW184" s="266"/>
      <c r="BX184" s="266"/>
      <c r="BY184" s="266"/>
      <c r="BZ184" s="266"/>
      <c r="CA184" s="266"/>
      <c r="CB184" s="266"/>
      <c r="CC184" s="266"/>
      <c r="CD184" s="266"/>
      <c r="CE184" s="266"/>
      <c r="CF184" s="266"/>
      <c r="CG184" s="266"/>
      <c r="CH184" s="266"/>
      <c r="CI184" s="266"/>
      <c r="CJ184" s="266"/>
      <c r="CK184" s="266"/>
      <c r="CL184" s="266"/>
      <c r="CM184" s="266"/>
      <c r="CN184" s="266"/>
      <c r="CO184" s="266"/>
      <c r="CP184" s="266"/>
      <c r="CQ184" s="266"/>
    </row>
    <row r="185" spans="1:96" s="141" customFormat="1" ht="15" customHeight="1" x14ac:dyDescent="0.35">
      <c r="A185" s="332">
        <v>263</v>
      </c>
      <c r="B185" s="171" t="s">
        <v>1208</v>
      </c>
      <c r="C185" s="365" t="s">
        <v>305</v>
      </c>
      <c r="D185" s="366" t="s">
        <v>1209</v>
      </c>
      <c r="E185" s="171" t="s">
        <v>1210</v>
      </c>
      <c r="F185" s="366" t="s">
        <v>170</v>
      </c>
      <c r="G185" s="366" t="s">
        <v>170</v>
      </c>
      <c r="H185" s="366" t="s">
        <v>170</v>
      </c>
      <c r="I185" s="367" t="s">
        <v>727</v>
      </c>
      <c r="J185" s="366">
        <v>2025</v>
      </c>
      <c r="K185" s="171" t="s">
        <v>729</v>
      </c>
      <c r="L185" s="171" t="s">
        <v>729</v>
      </c>
      <c r="M185" s="364" t="s">
        <v>1211</v>
      </c>
      <c r="N185" s="171"/>
      <c r="O185" s="254" t="s">
        <v>1212</v>
      </c>
      <c r="P185" s="163"/>
      <c r="Q185" s="103"/>
      <c r="R185" s="103"/>
      <c r="S185" s="103"/>
      <c r="T185" s="103"/>
      <c r="U185" s="103"/>
      <c r="V185" s="103"/>
      <c r="W185" s="103"/>
      <c r="X185" s="103"/>
      <c r="Y185" s="103"/>
      <c r="Z185" s="103"/>
      <c r="AA185" s="103"/>
      <c r="AB185" s="103"/>
      <c r="AC185" s="103"/>
      <c r="AD185" s="103"/>
      <c r="AE185" s="103"/>
      <c r="AF185" s="103"/>
      <c r="AG185" s="103"/>
      <c r="AH185" s="103"/>
      <c r="AI185" s="103"/>
      <c r="AJ185" s="103"/>
      <c r="AK185" s="103"/>
      <c r="AL185" s="103"/>
      <c r="AM185" s="103"/>
      <c r="AN185" s="103"/>
      <c r="AO185" s="103"/>
      <c r="AP185" s="103"/>
      <c r="AQ185" s="103"/>
      <c r="AR185" s="103"/>
      <c r="AS185" s="103"/>
      <c r="AT185" s="103"/>
      <c r="AU185" s="103"/>
      <c r="AV185" s="103"/>
      <c r="AW185" s="103"/>
      <c r="AX185" s="103"/>
      <c r="AY185" s="103"/>
      <c r="AZ185" s="103"/>
      <c r="BA185" s="103"/>
      <c r="BB185" s="103"/>
      <c r="BC185" s="103"/>
      <c r="BD185" s="103"/>
      <c r="BE185" s="103"/>
      <c r="BF185" s="103"/>
      <c r="BG185" s="103"/>
      <c r="BH185" s="103"/>
      <c r="BI185" s="103"/>
      <c r="BJ185" s="103"/>
      <c r="BK185" s="103"/>
      <c r="BL185" s="103"/>
      <c r="BM185" s="103"/>
      <c r="BN185" s="103"/>
      <c r="BO185" s="103"/>
      <c r="BP185" s="103"/>
      <c r="BQ185" s="103"/>
      <c r="BR185" s="103"/>
      <c r="BS185" s="103"/>
      <c r="BT185" s="103"/>
      <c r="BU185" s="103"/>
      <c r="BV185" s="103"/>
      <c r="BW185" s="103"/>
      <c r="BX185" s="103"/>
      <c r="BY185" s="103"/>
      <c r="BZ185" s="103"/>
      <c r="CA185" s="103"/>
      <c r="CB185" s="103"/>
      <c r="CC185" s="103"/>
      <c r="CD185" s="103"/>
      <c r="CE185" s="103"/>
      <c r="CF185" s="103"/>
      <c r="CG185" s="103"/>
      <c r="CH185" s="103"/>
      <c r="CI185" s="103"/>
      <c r="CJ185" s="103"/>
      <c r="CK185" s="103"/>
      <c r="CL185" s="103"/>
      <c r="CM185" s="103"/>
      <c r="CN185" s="103"/>
      <c r="CO185" s="103"/>
      <c r="CP185" s="103"/>
      <c r="CQ185" s="103"/>
    </row>
    <row r="186" spans="1:96" s="141" customFormat="1" ht="15" customHeight="1" x14ac:dyDescent="0.35">
      <c r="A186" s="297">
        <v>264</v>
      </c>
      <c r="B186" s="300" t="s">
        <v>1213</v>
      </c>
      <c r="C186" s="299" t="s">
        <v>305</v>
      </c>
      <c r="D186" s="300" t="s">
        <v>1214</v>
      </c>
      <c r="E186" s="300" t="s">
        <v>678</v>
      </c>
      <c r="F186" s="300" t="s">
        <v>170</v>
      </c>
      <c r="G186" s="300" t="s">
        <v>170</v>
      </c>
      <c r="H186" s="300" t="s">
        <v>170</v>
      </c>
      <c r="I186" s="301" t="s">
        <v>727</v>
      </c>
      <c r="J186" s="300">
        <v>2024</v>
      </c>
      <c r="K186" s="300" t="s">
        <v>736</v>
      </c>
      <c r="L186" s="298" t="s">
        <v>729</v>
      </c>
      <c r="M186" s="300" t="s">
        <v>1215</v>
      </c>
      <c r="N186" s="300"/>
      <c r="O186" s="323" t="s">
        <v>1216</v>
      </c>
      <c r="P186" s="163"/>
      <c r="Q186" s="103"/>
      <c r="R186" s="103"/>
      <c r="S186" s="103"/>
      <c r="T186" s="103"/>
      <c r="U186" s="103"/>
      <c r="V186" s="103"/>
      <c r="W186" s="103"/>
      <c r="X186" s="103"/>
      <c r="Y186" s="103"/>
      <c r="Z186" s="103"/>
      <c r="AA186" s="103"/>
      <c r="AB186" s="103"/>
      <c r="AC186" s="103"/>
      <c r="AD186" s="103"/>
      <c r="AE186" s="103"/>
      <c r="AF186" s="103"/>
      <c r="AG186" s="103"/>
      <c r="AH186" s="103"/>
      <c r="AI186" s="103"/>
      <c r="AJ186" s="103"/>
      <c r="AK186" s="103"/>
      <c r="AL186" s="103"/>
      <c r="AM186" s="103"/>
      <c r="AN186" s="103"/>
      <c r="AO186" s="103"/>
      <c r="AP186" s="103"/>
      <c r="AQ186" s="103"/>
      <c r="AR186" s="103"/>
      <c r="AS186" s="103"/>
      <c r="AT186" s="103"/>
      <c r="AU186" s="103"/>
      <c r="AV186" s="103"/>
      <c r="AW186" s="103"/>
      <c r="AX186" s="103"/>
      <c r="AY186" s="103"/>
      <c r="AZ186" s="103"/>
      <c r="BA186" s="103"/>
      <c r="BB186" s="103"/>
      <c r="BC186" s="103"/>
      <c r="BD186" s="103"/>
      <c r="BE186" s="103"/>
      <c r="BF186" s="103"/>
      <c r="BG186" s="103"/>
      <c r="BH186" s="103"/>
      <c r="BI186" s="103"/>
      <c r="BJ186" s="103"/>
      <c r="BK186" s="103"/>
      <c r="BL186" s="103"/>
      <c r="BM186" s="103"/>
      <c r="BN186" s="103"/>
      <c r="BO186" s="103"/>
      <c r="BP186" s="103"/>
      <c r="BQ186" s="103"/>
      <c r="BR186" s="103"/>
      <c r="BS186" s="103"/>
      <c r="BT186" s="103"/>
      <c r="BU186" s="103"/>
      <c r="BV186" s="103"/>
      <c r="BW186" s="103"/>
      <c r="BX186" s="103"/>
      <c r="BY186" s="103"/>
      <c r="BZ186" s="103"/>
      <c r="CA186" s="103"/>
      <c r="CB186" s="103"/>
      <c r="CC186" s="103"/>
      <c r="CD186" s="103"/>
      <c r="CE186" s="103"/>
      <c r="CF186" s="103"/>
      <c r="CG186" s="103"/>
      <c r="CH186" s="103"/>
      <c r="CI186" s="103"/>
      <c r="CJ186" s="103"/>
      <c r="CK186" s="103"/>
      <c r="CL186" s="103"/>
      <c r="CM186" s="103"/>
      <c r="CN186" s="103"/>
      <c r="CO186" s="103"/>
      <c r="CP186" s="103"/>
      <c r="CQ186" s="103"/>
    </row>
    <row r="187" spans="1:96" s="141" customFormat="1" ht="15" customHeight="1" x14ac:dyDescent="0.35">
      <c r="A187" s="297">
        <v>265</v>
      </c>
      <c r="B187" s="300" t="s">
        <v>1217</v>
      </c>
      <c r="C187" s="299" t="s">
        <v>314</v>
      </c>
      <c r="D187" s="300" t="s">
        <v>1218</v>
      </c>
      <c r="E187" s="300"/>
      <c r="F187" s="300" t="s">
        <v>1219</v>
      </c>
      <c r="G187" s="300">
        <v>0</v>
      </c>
      <c r="H187" s="300">
        <v>100</v>
      </c>
      <c r="I187" s="301" t="s">
        <v>398</v>
      </c>
      <c r="J187" s="300">
        <v>2026</v>
      </c>
      <c r="K187" s="300" t="s">
        <v>736</v>
      </c>
      <c r="L187" s="298" t="s">
        <v>729</v>
      </c>
      <c r="M187" s="300" t="s">
        <v>1220</v>
      </c>
      <c r="N187" s="300"/>
      <c r="O187" s="324" t="s">
        <v>1221</v>
      </c>
      <c r="P187" s="163"/>
      <c r="Q187" s="103"/>
      <c r="R187" s="103"/>
      <c r="S187" s="103"/>
      <c r="T187" s="103"/>
      <c r="U187" s="103"/>
      <c r="V187" s="103"/>
      <c r="W187" s="103"/>
      <c r="X187" s="103"/>
      <c r="Y187" s="103"/>
      <c r="Z187" s="103"/>
      <c r="AA187" s="103"/>
      <c r="AB187" s="103"/>
      <c r="AC187" s="103"/>
      <c r="AD187" s="103"/>
      <c r="AE187" s="103"/>
      <c r="AF187" s="103"/>
      <c r="AG187" s="103"/>
      <c r="AH187" s="103"/>
      <c r="AI187" s="103"/>
      <c r="AJ187" s="103"/>
      <c r="AK187" s="103"/>
      <c r="AL187" s="103"/>
      <c r="AM187" s="103"/>
      <c r="AN187" s="103"/>
      <c r="AO187" s="103"/>
      <c r="AP187" s="103"/>
      <c r="AQ187" s="103"/>
      <c r="AR187" s="103"/>
      <c r="AS187" s="103"/>
      <c r="AT187" s="103"/>
      <c r="AU187" s="103"/>
      <c r="AV187" s="103"/>
      <c r="AW187" s="103"/>
      <c r="AX187" s="103"/>
      <c r="AY187" s="103"/>
      <c r="AZ187" s="103"/>
      <c r="BA187" s="103"/>
      <c r="BB187" s="103"/>
      <c r="BC187" s="103"/>
      <c r="BD187" s="103"/>
      <c r="BE187" s="103"/>
      <c r="BF187" s="103"/>
      <c r="BG187" s="103"/>
      <c r="BH187" s="103"/>
      <c r="BI187" s="103"/>
      <c r="BJ187" s="103"/>
      <c r="BK187" s="103"/>
      <c r="BL187" s="103"/>
      <c r="BM187" s="103"/>
      <c r="BN187" s="103"/>
      <c r="BO187" s="103"/>
      <c r="BP187" s="103"/>
      <c r="BQ187" s="103"/>
      <c r="BR187" s="103"/>
      <c r="BS187" s="103"/>
      <c r="BT187" s="103"/>
      <c r="BU187" s="103"/>
      <c r="BV187" s="103"/>
      <c r="BW187" s="103"/>
      <c r="BX187" s="103"/>
      <c r="BY187" s="103"/>
      <c r="BZ187" s="103"/>
      <c r="CA187" s="103"/>
      <c r="CB187" s="103"/>
      <c r="CC187" s="103"/>
      <c r="CD187" s="103"/>
      <c r="CE187" s="103"/>
      <c r="CF187" s="103"/>
      <c r="CG187" s="103"/>
      <c r="CH187" s="103"/>
      <c r="CI187" s="103"/>
      <c r="CJ187" s="103"/>
      <c r="CK187" s="103"/>
      <c r="CL187" s="103"/>
      <c r="CM187" s="103"/>
      <c r="CN187" s="103"/>
      <c r="CO187" s="103"/>
      <c r="CP187" s="103"/>
      <c r="CQ187" s="103"/>
    </row>
    <row r="188" spans="1:96" s="141" customFormat="1" ht="15" customHeight="1" x14ac:dyDescent="0.35">
      <c r="A188" s="297">
        <v>266</v>
      </c>
      <c r="B188" s="300" t="s">
        <v>1222</v>
      </c>
      <c r="C188" s="299" t="s">
        <v>305</v>
      </c>
      <c r="D188" s="300" t="s">
        <v>685</v>
      </c>
      <c r="E188" s="300" t="s">
        <v>686</v>
      </c>
      <c r="F188" s="300" t="s">
        <v>170</v>
      </c>
      <c r="G188" s="300" t="s">
        <v>170</v>
      </c>
      <c r="H188" s="300" t="s">
        <v>170</v>
      </c>
      <c r="I188" s="301" t="s">
        <v>398</v>
      </c>
      <c r="J188" s="300">
        <v>2026</v>
      </c>
      <c r="K188" s="300" t="s">
        <v>736</v>
      </c>
      <c r="L188" s="298" t="s">
        <v>729</v>
      </c>
      <c r="M188" s="300" t="s">
        <v>1223</v>
      </c>
      <c r="N188" s="300"/>
      <c r="O188" s="323" t="s">
        <v>1224</v>
      </c>
      <c r="P188" s="163"/>
      <c r="Q188" s="103"/>
      <c r="R188" s="103"/>
      <c r="S188" s="103"/>
      <c r="T188" s="103"/>
      <c r="U188" s="103"/>
      <c r="V188" s="103"/>
      <c r="W188" s="103"/>
      <c r="X188" s="103"/>
      <c r="Y188" s="103"/>
      <c r="Z188" s="103"/>
      <c r="AA188" s="103"/>
      <c r="AB188" s="103"/>
      <c r="AC188" s="103"/>
      <c r="AD188" s="103"/>
      <c r="AE188" s="103"/>
      <c r="AF188" s="103"/>
      <c r="AG188" s="103"/>
      <c r="AH188" s="103"/>
      <c r="AI188" s="103"/>
      <c r="AJ188" s="103"/>
      <c r="AK188" s="103"/>
      <c r="AL188" s="103"/>
      <c r="AM188" s="103"/>
      <c r="AN188" s="103"/>
      <c r="AO188" s="103"/>
      <c r="AP188" s="103"/>
      <c r="AQ188" s="103"/>
      <c r="AR188" s="103"/>
      <c r="AS188" s="103"/>
      <c r="AT188" s="103"/>
      <c r="AU188" s="103"/>
      <c r="AV188" s="103"/>
      <c r="AW188" s="103"/>
      <c r="AX188" s="103"/>
      <c r="AY188" s="103"/>
      <c r="AZ188" s="103"/>
      <c r="BA188" s="103"/>
      <c r="BB188" s="103"/>
      <c r="BC188" s="103"/>
      <c r="BD188" s="103"/>
      <c r="BE188" s="103"/>
      <c r="BF188" s="103"/>
      <c r="BG188" s="103"/>
      <c r="BH188" s="103"/>
      <c r="BI188" s="103"/>
      <c r="BJ188" s="103"/>
      <c r="BK188" s="103"/>
      <c r="BL188" s="103"/>
      <c r="BM188" s="103"/>
      <c r="BN188" s="103"/>
      <c r="BO188" s="103"/>
      <c r="BP188" s="103"/>
      <c r="BQ188" s="103"/>
      <c r="BR188" s="103"/>
      <c r="BS188" s="103"/>
      <c r="BT188" s="103"/>
      <c r="BU188" s="103"/>
      <c r="BV188" s="103"/>
      <c r="BW188" s="103"/>
      <c r="BX188" s="103"/>
      <c r="BY188" s="103"/>
      <c r="BZ188" s="103"/>
      <c r="CA188" s="103"/>
      <c r="CB188" s="103"/>
      <c r="CC188" s="103"/>
      <c r="CD188" s="103"/>
      <c r="CE188" s="103"/>
      <c r="CF188" s="103"/>
      <c r="CG188" s="103"/>
      <c r="CH188" s="103"/>
      <c r="CI188" s="103"/>
      <c r="CJ188" s="103"/>
      <c r="CK188" s="103"/>
      <c r="CL188" s="103"/>
      <c r="CM188" s="103"/>
      <c r="CN188" s="103"/>
      <c r="CO188" s="103"/>
      <c r="CP188" s="103"/>
      <c r="CQ188" s="103"/>
    </row>
    <row r="189" spans="1:96" s="141" customFormat="1" ht="15" customHeight="1" x14ac:dyDescent="0.35">
      <c r="A189" s="297">
        <v>267</v>
      </c>
      <c r="B189" s="300" t="s">
        <v>1225</v>
      </c>
      <c r="C189" s="299" t="s">
        <v>305</v>
      </c>
      <c r="D189" s="300" t="s">
        <v>1214</v>
      </c>
      <c r="E189" s="300" t="s">
        <v>678</v>
      </c>
      <c r="F189" s="300"/>
      <c r="G189" s="300"/>
      <c r="H189" s="300"/>
      <c r="I189" s="301" t="s">
        <v>727</v>
      </c>
      <c r="J189" s="300">
        <v>2024</v>
      </c>
      <c r="K189" s="300" t="s">
        <v>736</v>
      </c>
      <c r="L189" s="298" t="s">
        <v>729</v>
      </c>
      <c r="M189" s="300" t="s">
        <v>1215</v>
      </c>
      <c r="N189" s="300"/>
      <c r="O189" s="323" t="s">
        <v>1226</v>
      </c>
      <c r="P189" s="163"/>
      <c r="Q189" s="103"/>
      <c r="R189" s="103"/>
      <c r="S189" s="103"/>
      <c r="T189" s="103"/>
      <c r="U189" s="103"/>
      <c r="V189" s="103"/>
      <c r="W189" s="103"/>
      <c r="X189" s="103"/>
      <c r="Y189" s="103"/>
      <c r="Z189" s="103"/>
      <c r="AA189" s="103"/>
      <c r="AB189" s="103"/>
      <c r="AC189" s="103"/>
      <c r="AD189" s="103"/>
      <c r="AE189" s="103"/>
      <c r="AF189" s="103"/>
      <c r="AG189" s="103"/>
      <c r="AH189" s="103"/>
      <c r="AI189" s="103"/>
      <c r="AJ189" s="103"/>
      <c r="AK189" s="103"/>
      <c r="AL189" s="103"/>
      <c r="AM189" s="103"/>
      <c r="AN189" s="103"/>
      <c r="AO189" s="103"/>
      <c r="AP189" s="103"/>
      <c r="AQ189" s="103"/>
      <c r="AR189" s="103"/>
      <c r="AS189" s="103"/>
      <c r="AT189" s="103"/>
      <c r="AU189" s="103"/>
      <c r="AV189" s="103"/>
      <c r="AW189" s="103"/>
      <c r="AX189" s="103"/>
      <c r="AY189" s="103"/>
      <c r="AZ189" s="103"/>
      <c r="BA189" s="103"/>
      <c r="BB189" s="103"/>
      <c r="BC189" s="103"/>
      <c r="BD189" s="103"/>
      <c r="BE189" s="103"/>
      <c r="BF189" s="103"/>
      <c r="BG189" s="103"/>
      <c r="BH189" s="103"/>
      <c r="BI189" s="103"/>
      <c r="BJ189" s="103"/>
      <c r="BK189" s="103"/>
      <c r="BL189" s="103"/>
      <c r="BM189" s="103"/>
      <c r="BN189" s="103"/>
      <c r="BO189" s="103"/>
      <c r="BP189" s="103"/>
      <c r="BQ189" s="103"/>
      <c r="BR189" s="103"/>
      <c r="BS189" s="103"/>
      <c r="BT189" s="103"/>
      <c r="BU189" s="103"/>
      <c r="BV189" s="103"/>
      <c r="BW189" s="103"/>
      <c r="BX189" s="103"/>
      <c r="BY189" s="103"/>
      <c r="BZ189" s="103"/>
      <c r="CA189" s="103"/>
      <c r="CB189" s="103"/>
      <c r="CC189" s="103"/>
      <c r="CD189" s="103"/>
      <c r="CE189" s="103"/>
      <c r="CF189" s="103"/>
      <c r="CG189" s="103"/>
      <c r="CH189" s="103"/>
      <c r="CI189" s="103"/>
      <c r="CJ189" s="103"/>
      <c r="CK189" s="103"/>
      <c r="CL189" s="103"/>
      <c r="CM189" s="103"/>
      <c r="CN189" s="103"/>
      <c r="CO189" s="103"/>
      <c r="CP189" s="103"/>
      <c r="CQ189" s="103"/>
    </row>
    <row r="190" spans="1:96" s="141" customFormat="1" ht="15" customHeight="1" x14ac:dyDescent="0.35">
      <c r="A190" s="297">
        <v>268</v>
      </c>
      <c r="B190" s="300" t="s">
        <v>1225</v>
      </c>
      <c r="C190" s="299" t="s">
        <v>314</v>
      </c>
      <c r="D190" s="300" t="s">
        <v>1218</v>
      </c>
      <c r="E190" s="300"/>
      <c r="F190" s="300" t="s">
        <v>1227</v>
      </c>
      <c r="G190" s="300">
        <v>0</v>
      </c>
      <c r="H190" s="300">
        <v>100</v>
      </c>
      <c r="I190" s="301" t="s">
        <v>398</v>
      </c>
      <c r="J190" s="300">
        <v>2026</v>
      </c>
      <c r="K190" s="300" t="s">
        <v>1228</v>
      </c>
      <c r="L190" s="298" t="s">
        <v>729</v>
      </c>
      <c r="M190" s="300" t="s">
        <v>1229</v>
      </c>
      <c r="N190" s="300"/>
      <c r="O190" s="324" t="s">
        <v>1221</v>
      </c>
      <c r="P190" s="163"/>
      <c r="Q190" s="103"/>
      <c r="R190" s="103"/>
      <c r="S190" s="103"/>
      <c r="T190" s="103"/>
      <c r="U190" s="103"/>
      <c r="V190" s="103"/>
      <c r="W190" s="103"/>
      <c r="X190" s="103"/>
      <c r="Y190" s="103"/>
      <c r="Z190" s="103"/>
      <c r="AA190" s="103"/>
      <c r="AB190" s="103"/>
      <c r="AC190" s="103"/>
      <c r="AD190" s="103"/>
      <c r="AE190" s="103"/>
      <c r="AF190" s="103"/>
      <c r="AG190" s="103"/>
      <c r="AH190" s="103"/>
      <c r="AI190" s="103"/>
      <c r="AJ190" s="103"/>
      <c r="AK190" s="103"/>
      <c r="AL190" s="103"/>
      <c r="AM190" s="103"/>
      <c r="AN190" s="103"/>
      <c r="AO190" s="103"/>
      <c r="AP190" s="103"/>
      <c r="AQ190" s="103"/>
      <c r="AR190" s="103"/>
      <c r="AS190" s="103"/>
      <c r="AT190" s="103"/>
      <c r="AU190" s="103"/>
      <c r="AV190" s="103"/>
      <c r="AW190" s="103"/>
      <c r="AX190" s="103"/>
      <c r="AY190" s="103"/>
      <c r="AZ190" s="103"/>
      <c r="BA190" s="103"/>
      <c r="BB190" s="103"/>
      <c r="BC190" s="103"/>
      <c r="BD190" s="103"/>
      <c r="BE190" s="103"/>
      <c r="BF190" s="103"/>
      <c r="BG190" s="103"/>
      <c r="BH190" s="103"/>
      <c r="BI190" s="103"/>
      <c r="BJ190" s="103"/>
      <c r="BK190" s="103"/>
      <c r="BL190" s="103"/>
      <c r="BM190" s="103"/>
      <c r="BN190" s="103"/>
      <c r="BO190" s="103"/>
      <c r="BP190" s="103"/>
      <c r="BQ190" s="103"/>
      <c r="BR190" s="103"/>
      <c r="BS190" s="103"/>
      <c r="BT190" s="103"/>
      <c r="BU190" s="103"/>
      <c r="BV190" s="103"/>
      <c r="BW190" s="103"/>
      <c r="BX190" s="103"/>
      <c r="BY190" s="103"/>
      <c r="BZ190" s="103"/>
      <c r="CA190" s="103"/>
      <c r="CB190" s="103"/>
      <c r="CC190" s="103"/>
      <c r="CD190" s="103"/>
      <c r="CE190" s="103"/>
      <c r="CF190" s="103"/>
      <c r="CG190" s="103"/>
      <c r="CH190" s="103"/>
      <c r="CI190" s="103"/>
      <c r="CJ190" s="103"/>
      <c r="CK190" s="103"/>
      <c r="CL190" s="103"/>
      <c r="CM190" s="103"/>
      <c r="CN190" s="103"/>
      <c r="CO190" s="103"/>
      <c r="CP190" s="103"/>
      <c r="CQ190" s="103"/>
    </row>
    <row r="191" spans="1:96" s="141" customFormat="1" ht="15" customHeight="1" x14ac:dyDescent="0.35">
      <c r="A191" s="297">
        <v>269</v>
      </c>
      <c r="B191" s="303" t="s">
        <v>1225</v>
      </c>
      <c r="C191" s="299" t="s">
        <v>305</v>
      </c>
      <c r="D191" s="300" t="s">
        <v>685</v>
      </c>
      <c r="E191" s="300" t="s">
        <v>1230</v>
      </c>
      <c r="F191" s="300"/>
      <c r="G191" s="300"/>
      <c r="H191" s="300"/>
      <c r="I191" s="301" t="s">
        <v>398</v>
      </c>
      <c r="J191" s="300">
        <v>2026</v>
      </c>
      <c r="K191" s="300" t="s">
        <v>1228</v>
      </c>
      <c r="L191" s="298" t="s">
        <v>729</v>
      </c>
      <c r="M191" s="300" t="s">
        <v>1231</v>
      </c>
      <c r="N191" s="300"/>
      <c r="O191" s="302" t="s">
        <v>1224</v>
      </c>
      <c r="P191" s="163"/>
      <c r="Q191" s="103"/>
      <c r="R191" s="103"/>
      <c r="S191" s="103"/>
      <c r="T191" s="103"/>
      <c r="U191" s="103"/>
      <c r="V191" s="103"/>
      <c r="W191" s="103"/>
      <c r="X191" s="103"/>
      <c r="Y191" s="103"/>
      <c r="Z191" s="103"/>
      <c r="AA191" s="103"/>
      <c r="AB191" s="103"/>
      <c r="AC191" s="103"/>
      <c r="AD191" s="103"/>
      <c r="AE191" s="103"/>
      <c r="AF191" s="103"/>
      <c r="AG191" s="103"/>
      <c r="AH191" s="103"/>
      <c r="AI191" s="103"/>
      <c r="AJ191" s="103"/>
      <c r="AK191" s="103"/>
      <c r="AL191" s="103"/>
      <c r="AM191" s="103"/>
      <c r="AN191" s="103"/>
      <c r="AO191" s="103"/>
      <c r="AP191" s="103"/>
      <c r="AQ191" s="103"/>
      <c r="AR191" s="103"/>
      <c r="AS191" s="103"/>
      <c r="AT191" s="103"/>
      <c r="AU191" s="103"/>
      <c r="AV191" s="103"/>
      <c r="AW191" s="103"/>
      <c r="AX191" s="103"/>
      <c r="AY191" s="103"/>
      <c r="AZ191" s="103"/>
      <c r="BA191" s="103"/>
      <c r="BB191" s="103"/>
      <c r="BC191" s="103"/>
      <c r="BD191" s="103"/>
      <c r="BE191" s="103"/>
      <c r="BF191" s="103"/>
      <c r="BG191" s="103"/>
      <c r="BH191" s="103"/>
      <c r="BI191" s="103"/>
      <c r="BJ191" s="103"/>
      <c r="BK191" s="103"/>
      <c r="BL191" s="103"/>
      <c r="BM191" s="103"/>
      <c r="BN191" s="103"/>
      <c r="BO191" s="103"/>
      <c r="BP191" s="103"/>
      <c r="BQ191" s="103"/>
      <c r="BR191" s="103"/>
      <c r="BS191" s="103"/>
      <c r="BT191" s="103"/>
      <c r="BU191" s="103"/>
      <c r="BV191" s="103"/>
      <c r="BW191" s="103"/>
      <c r="BX191" s="103"/>
      <c r="BY191" s="103"/>
      <c r="BZ191" s="103"/>
      <c r="CA191" s="103"/>
      <c r="CB191" s="103"/>
      <c r="CC191" s="103"/>
      <c r="CD191" s="103"/>
      <c r="CE191" s="103"/>
      <c r="CF191" s="103"/>
      <c r="CG191" s="103"/>
      <c r="CH191" s="103"/>
      <c r="CI191" s="103"/>
      <c r="CJ191" s="103"/>
      <c r="CK191" s="103"/>
      <c r="CL191" s="103"/>
      <c r="CM191" s="103"/>
      <c r="CN191" s="103"/>
      <c r="CO191" s="103"/>
      <c r="CP191" s="103"/>
      <c r="CQ191" s="103"/>
    </row>
    <row r="192" spans="1:96" s="141" customFormat="1" ht="15" customHeight="1" x14ac:dyDescent="0.35">
      <c r="A192" s="297">
        <v>270</v>
      </c>
      <c r="B192" s="303" t="s">
        <v>1232</v>
      </c>
      <c r="C192" s="299" t="s">
        <v>305</v>
      </c>
      <c r="D192" s="300" t="s">
        <v>1214</v>
      </c>
      <c r="E192" s="300" t="s">
        <v>1233</v>
      </c>
      <c r="F192" s="300"/>
      <c r="G192" s="300"/>
      <c r="H192" s="300"/>
      <c r="I192" s="301" t="s">
        <v>727</v>
      </c>
      <c r="J192" s="300">
        <v>2024</v>
      </c>
      <c r="K192" s="300" t="s">
        <v>1228</v>
      </c>
      <c r="L192" s="298" t="s">
        <v>729</v>
      </c>
      <c r="M192" s="300" t="s">
        <v>1215</v>
      </c>
      <c r="N192" s="300"/>
      <c r="O192" s="323" t="s">
        <v>1234</v>
      </c>
      <c r="P192" s="163"/>
      <c r="Q192" s="103"/>
      <c r="R192" s="103"/>
      <c r="S192" s="103"/>
      <c r="T192" s="103"/>
      <c r="U192" s="103"/>
      <c r="V192" s="103"/>
      <c r="W192" s="103"/>
      <c r="X192" s="103"/>
      <c r="Y192" s="103"/>
      <c r="Z192" s="103"/>
      <c r="AA192" s="103"/>
      <c r="AB192" s="103"/>
      <c r="AC192" s="103"/>
      <c r="AD192" s="103"/>
      <c r="AE192" s="103"/>
      <c r="AF192" s="103"/>
      <c r="AG192" s="103"/>
      <c r="AH192" s="103"/>
      <c r="AI192" s="103"/>
      <c r="AJ192" s="103"/>
      <c r="AK192" s="103"/>
      <c r="AL192" s="103"/>
      <c r="AM192" s="103"/>
      <c r="AN192" s="103"/>
      <c r="AO192" s="103"/>
      <c r="AP192" s="103"/>
      <c r="AQ192" s="103"/>
      <c r="AR192" s="103"/>
      <c r="AS192" s="103"/>
      <c r="AT192" s="103"/>
      <c r="AU192" s="103"/>
      <c r="AV192" s="103"/>
      <c r="AW192" s="103"/>
      <c r="AX192" s="103"/>
      <c r="AY192" s="103"/>
      <c r="AZ192" s="103"/>
      <c r="BA192" s="103"/>
      <c r="BB192" s="103"/>
      <c r="BC192" s="103"/>
      <c r="BD192" s="103"/>
      <c r="BE192" s="103"/>
      <c r="BF192" s="103"/>
      <c r="BG192" s="103"/>
      <c r="BH192" s="103"/>
      <c r="BI192" s="103"/>
      <c r="BJ192" s="103"/>
      <c r="BK192" s="103"/>
      <c r="BL192" s="103"/>
      <c r="BM192" s="103"/>
      <c r="BN192" s="103"/>
      <c r="BO192" s="103"/>
      <c r="BP192" s="103"/>
      <c r="BQ192" s="103"/>
      <c r="BR192" s="103"/>
      <c r="BS192" s="103"/>
      <c r="BT192" s="103"/>
      <c r="BU192" s="103"/>
      <c r="BV192" s="103"/>
      <c r="BW192" s="103"/>
      <c r="BX192" s="103"/>
      <c r="BY192" s="103"/>
      <c r="BZ192" s="103"/>
      <c r="CA192" s="103"/>
      <c r="CB192" s="103"/>
      <c r="CC192" s="103"/>
      <c r="CD192" s="103"/>
      <c r="CE192" s="103"/>
      <c r="CF192" s="103"/>
      <c r="CG192" s="103"/>
      <c r="CH192" s="103"/>
      <c r="CI192" s="103"/>
      <c r="CJ192" s="103"/>
      <c r="CK192" s="103"/>
      <c r="CL192" s="103"/>
      <c r="CM192" s="103"/>
      <c r="CN192" s="103"/>
      <c r="CO192" s="103"/>
      <c r="CP192" s="103"/>
      <c r="CQ192" s="103"/>
    </row>
    <row r="193" spans="1:95" s="141" customFormat="1" ht="15" customHeight="1" x14ac:dyDescent="0.35">
      <c r="A193" s="297">
        <v>271</v>
      </c>
      <c r="B193" s="303" t="s">
        <v>1232</v>
      </c>
      <c r="C193" s="299" t="s">
        <v>314</v>
      </c>
      <c r="D193" s="300" t="s">
        <v>1218</v>
      </c>
      <c r="E193" s="300" t="s">
        <v>170</v>
      </c>
      <c r="F193" s="300" t="s">
        <v>1227</v>
      </c>
      <c r="G193" s="300">
        <v>0</v>
      </c>
      <c r="H193" s="300">
        <v>100</v>
      </c>
      <c r="I193" s="301" t="s">
        <v>398</v>
      </c>
      <c r="J193" s="300">
        <v>2026</v>
      </c>
      <c r="K193" s="300" t="s">
        <v>1228</v>
      </c>
      <c r="L193" s="298" t="s">
        <v>729</v>
      </c>
      <c r="M193" s="300" t="s">
        <v>1235</v>
      </c>
      <c r="N193" s="300"/>
      <c r="O193" s="323" t="s">
        <v>1236</v>
      </c>
      <c r="P193" s="163"/>
      <c r="Q193" s="103"/>
      <c r="R193" s="103"/>
      <c r="S193" s="103"/>
      <c r="T193" s="103"/>
      <c r="U193" s="103"/>
      <c r="V193" s="103"/>
      <c r="W193" s="103"/>
      <c r="X193" s="103"/>
      <c r="Y193" s="103"/>
      <c r="Z193" s="103"/>
      <c r="AA193" s="103"/>
      <c r="AB193" s="103"/>
      <c r="AC193" s="103"/>
      <c r="AD193" s="103"/>
      <c r="AE193" s="103"/>
      <c r="AF193" s="103"/>
      <c r="AG193" s="103"/>
      <c r="AH193" s="103"/>
      <c r="AI193" s="103"/>
      <c r="AJ193" s="103"/>
      <c r="AK193" s="103"/>
      <c r="AL193" s="103"/>
      <c r="AM193" s="103"/>
      <c r="AN193" s="103"/>
      <c r="AO193" s="103"/>
      <c r="AP193" s="103"/>
      <c r="AQ193" s="103"/>
      <c r="AR193" s="103"/>
      <c r="AS193" s="103"/>
      <c r="AT193" s="103"/>
      <c r="AU193" s="103"/>
      <c r="AV193" s="103"/>
      <c r="AW193" s="103"/>
      <c r="AX193" s="103"/>
      <c r="AY193" s="103"/>
      <c r="AZ193" s="103"/>
      <c r="BA193" s="103"/>
      <c r="BB193" s="103"/>
      <c r="BC193" s="103"/>
      <c r="BD193" s="103"/>
      <c r="BE193" s="103"/>
      <c r="BF193" s="103"/>
      <c r="BG193" s="103"/>
      <c r="BH193" s="103"/>
      <c r="BI193" s="103"/>
      <c r="BJ193" s="103"/>
      <c r="BK193" s="103"/>
      <c r="BL193" s="103"/>
      <c r="BM193" s="103"/>
      <c r="BN193" s="103"/>
      <c r="BO193" s="103"/>
      <c r="BP193" s="103"/>
      <c r="BQ193" s="103"/>
      <c r="BR193" s="103"/>
      <c r="BS193" s="103"/>
      <c r="BT193" s="103"/>
      <c r="BU193" s="103"/>
      <c r="BV193" s="103"/>
      <c r="BW193" s="103"/>
      <c r="BX193" s="103"/>
      <c r="BY193" s="103"/>
      <c r="BZ193" s="103"/>
      <c r="CA193" s="103"/>
      <c r="CB193" s="103"/>
      <c r="CC193" s="103"/>
      <c r="CD193" s="103"/>
      <c r="CE193" s="103"/>
      <c r="CF193" s="103"/>
      <c r="CG193" s="103"/>
      <c r="CH193" s="103"/>
      <c r="CI193" s="103"/>
      <c r="CJ193" s="103"/>
      <c r="CK193" s="103"/>
      <c r="CL193" s="103"/>
      <c r="CM193" s="103"/>
      <c r="CN193" s="103"/>
      <c r="CO193" s="103"/>
      <c r="CP193" s="103"/>
      <c r="CQ193" s="103"/>
    </row>
    <row r="194" spans="1:95" s="141" customFormat="1" ht="15" customHeight="1" x14ac:dyDescent="0.35">
      <c r="A194" s="297">
        <v>272</v>
      </c>
      <c r="B194" s="303" t="s">
        <v>1232</v>
      </c>
      <c r="C194" s="299" t="s">
        <v>305</v>
      </c>
      <c r="D194" s="300" t="s">
        <v>685</v>
      </c>
      <c r="E194" s="300" t="s">
        <v>1230</v>
      </c>
      <c r="F194" s="300" t="s">
        <v>170</v>
      </c>
      <c r="G194" s="300" t="s">
        <v>170</v>
      </c>
      <c r="H194" s="300"/>
      <c r="I194" s="301" t="s">
        <v>398</v>
      </c>
      <c r="J194" s="300">
        <v>2026</v>
      </c>
      <c r="K194" s="300" t="s">
        <v>1228</v>
      </c>
      <c r="L194" s="298" t="s">
        <v>729</v>
      </c>
      <c r="M194" s="300" t="s">
        <v>1237</v>
      </c>
      <c r="N194" s="300"/>
      <c r="O194" s="302" t="s">
        <v>1224</v>
      </c>
      <c r="P194" s="163"/>
      <c r="Q194" s="103"/>
      <c r="R194" s="103"/>
      <c r="S194" s="103"/>
      <c r="T194" s="103"/>
      <c r="U194" s="103"/>
      <c r="V194" s="103"/>
      <c r="W194" s="103"/>
      <c r="X194" s="103"/>
      <c r="Y194" s="103"/>
      <c r="Z194" s="103"/>
      <c r="AA194" s="103"/>
      <c r="AB194" s="103"/>
      <c r="AC194" s="103"/>
      <c r="AD194" s="103"/>
      <c r="AE194" s="103"/>
      <c r="AF194" s="103"/>
      <c r="AG194" s="103"/>
      <c r="AH194" s="103"/>
      <c r="AI194" s="103"/>
      <c r="AJ194" s="103"/>
      <c r="AK194" s="103"/>
      <c r="AL194" s="103"/>
      <c r="AM194" s="103"/>
      <c r="AN194" s="103"/>
      <c r="AO194" s="103"/>
      <c r="AP194" s="103"/>
      <c r="AQ194" s="103"/>
      <c r="AR194" s="103"/>
      <c r="AS194" s="103"/>
      <c r="AT194" s="103"/>
      <c r="AU194" s="103"/>
      <c r="AV194" s="103"/>
      <c r="AW194" s="103"/>
      <c r="AX194" s="103"/>
      <c r="AY194" s="103"/>
      <c r="AZ194" s="103"/>
      <c r="BA194" s="103"/>
      <c r="BB194" s="103"/>
      <c r="BC194" s="103"/>
      <c r="BD194" s="103"/>
      <c r="BE194" s="103"/>
      <c r="BF194" s="103"/>
      <c r="BG194" s="103"/>
      <c r="BH194" s="103"/>
      <c r="BI194" s="103"/>
      <c r="BJ194" s="103"/>
      <c r="BK194" s="103"/>
      <c r="BL194" s="103"/>
      <c r="BM194" s="103"/>
      <c r="BN194" s="103"/>
      <c r="BO194" s="103"/>
      <c r="BP194" s="103"/>
      <c r="BQ194" s="103"/>
      <c r="BR194" s="103"/>
      <c r="BS194" s="103"/>
      <c r="BT194" s="103"/>
      <c r="BU194" s="103"/>
      <c r="BV194" s="103"/>
      <c r="BW194" s="103"/>
      <c r="BX194" s="103"/>
      <c r="BY194" s="103"/>
      <c r="BZ194" s="103"/>
      <c r="CA194" s="103"/>
      <c r="CB194" s="103"/>
      <c r="CC194" s="103"/>
      <c r="CD194" s="103"/>
      <c r="CE194" s="103"/>
      <c r="CF194" s="103"/>
      <c r="CG194" s="103"/>
      <c r="CH194" s="103"/>
      <c r="CI194" s="103"/>
      <c r="CJ194" s="103"/>
      <c r="CK194" s="103"/>
      <c r="CL194" s="103"/>
      <c r="CM194" s="103"/>
      <c r="CN194" s="103"/>
      <c r="CO194" s="103"/>
      <c r="CP194" s="103"/>
      <c r="CQ194" s="103"/>
    </row>
    <row r="195" spans="1:95" ht="15" customHeight="1" x14ac:dyDescent="0.35">
      <c r="A195" s="172">
        <v>168</v>
      </c>
      <c r="B195" s="84" t="s">
        <v>1238</v>
      </c>
      <c r="C195" s="84" t="s">
        <v>305</v>
      </c>
      <c r="D195" s="84" t="s">
        <v>1239</v>
      </c>
      <c r="E195" s="84" t="s">
        <v>1240</v>
      </c>
      <c r="F195" s="84"/>
      <c r="G195" s="84"/>
      <c r="H195" s="173"/>
      <c r="I195" s="173" t="s">
        <v>727</v>
      </c>
      <c r="J195" s="173">
        <v>2021</v>
      </c>
      <c r="K195" s="173" t="s">
        <v>1241</v>
      </c>
      <c r="L195" s="182" t="s">
        <v>1242</v>
      </c>
      <c r="M195" s="223" t="s">
        <v>1243</v>
      </c>
      <c r="N195" s="173" t="s">
        <v>1244</v>
      </c>
      <c r="O195" s="294" t="s">
        <v>1245</v>
      </c>
    </row>
    <row r="196" spans="1:95" ht="15" customHeight="1" x14ac:dyDescent="0.35">
      <c r="A196" s="172">
        <v>169</v>
      </c>
      <c r="B196" s="84" t="s">
        <v>1238</v>
      </c>
      <c r="C196" s="84" t="s">
        <v>305</v>
      </c>
      <c r="D196" s="84" t="s">
        <v>1246</v>
      </c>
      <c r="E196" s="84" t="s">
        <v>1247</v>
      </c>
      <c r="F196" s="84"/>
      <c r="G196" s="84"/>
      <c r="H196" s="173"/>
      <c r="I196" s="173" t="s">
        <v>727</v>
      </c>
      <c r="J196" s="173">
        <v>2025</v>
      </c>
      <c r="K196" s="173" t="s">
        <v>1248</v>
      </c>
      <c r="L196" s="182" t="s">
        <v>1242</v>
      </c>
      <c r="M196" s="173" t="s">
        <v>1249</v>
      </c>
      <c r="N196" s="173" t="s">
        <v>1250</v>
      </c>
      <c r="O196" s="294" t="s">
        <v>1251</v>
      </c>
    </row>
    <row r="197" spans="1:95" ht="15" customHeight="1" x14ac:dyDescent="0.35">
      <c r="A197" s="172">
        <v>170</v>
      </c>
      <c r="B197" s="84" t="s">
        <v>1252</v>
      </c>
      <c r="C197" s="84" t="s">
        <v>305</v>
      </c>
      <c r="D197" s="84" t="s">
        <v>1253</v>
      </c>
      <c r="E197" s="84" t="s">
        <v>1254</v>
      </c>
      <c r="F197" s="84"/>
      <c r="G197" s="84"/>
      <c r="H197" s="173"/>
      <c r="I197" s="173" t="s">
        <v>308</v>
      </c>
      <c r="J197" s="173">
        <v>2024</v>
      </c>
      <c r="K197" s="173" t="s">
        <v>1255</v>
      </c>
      <c r="L197" s="182" t="s">
        <v>1242</v>
      </c>
      <c r="M197" s="173" t="s">
        <v>1256</v>
      </c>
      <c r="N197" s="173" t="s">
        <v>1257</v>
      </c>
      <c r="O197" s="294" t="s">
        <v>1258</v>
      </c>
    </row>
    <row r="198" spans="1:95" ht="15" customHeight="1" x14ac:dyDescent="0.35">
      <c r="A198" s="172">
        <v>171</v>
      </c>
      <c r="B198" s="84" t="s">
        <v>1252</v>
      </c>
      <c r="C198" s="84" t="s">
        <v>314</v>
      </c>
      <c r="D198" s="84" t="s">
        <v>1259</v>
      </c>
      <c r="E198" s="84"/>
      <c r="F198" s="84" t="s">
        <v>502</v>
      </c>
      <c r="G198" s="174">
        <v>0</v>
      </c>
      <c r="H198" s="214">
        <v>4000</v>
      </c>
      <c r="I198" s="173" t="s">
        <v>324</v>
      </c>
      <c r="J198" s="173">
        <v>2026</v>
      </c>
      <c r="K198" s="182" t="s">
        <v>1260</v>
      </c>
      <c r="L198" s="182" t="s">
        <v>1242</v>
      </c>
      <c r="M198" s="173" t="s">
        <v>1261</v>
      </c>
      <c r="N198" s="182" t="s">
        <v>1262</v>
      </c>
      <c r="O198" s="294" t="s">
        <v>1263</v>
      </c>
    </row>
    <row r="199" spans="1:95" ht="15" customHeight="1" x14ac:dyDescent="0.35">
      <c r="A199" s="172">
        <v>172</v>
      </c>
      <c r="B199" s="84" t="s">
        <v>1264</v>
      </c>
      <c r="C199" s="84" t="s">
        <v>314</v>
      </c>
      <c r="D199" s="84" t="s">
        <v>1265</v>
      </c>
      <c r="E199" s="84"/>
      <c r="F199" s="84" t="s">
        <v>502</v>
      </c>
      <c r="G199" s="174">
        <v>0</v>
      </c>
      <c r="H199" s="214">
        <v>74000</v>
      </c>
      <c r="I199" s="173" t="s">
        <v>308</v>
      </c>
      <c r="J199" s="173">
        <v>2020</v>
      </c>
      <c r="K199" s="182" t="s">
        <v>1266</v>
      </c>
      <c r="L199" s="182" t="s">
        <v>1242</v>
      </c>
      <c r="M199" s="173" t="s">
        <v>1267</v>
      </c>
      <c r="N199" s="182" t="s">
        <v>1268</v>
      </c>
      <c r="O199" s="294" t="s">
        <v>1269</v>
      </c>
    </row>
    <row r="200" spans="1:95" ht="15" customHeight="1" x14ac:dyDescent="0.35">
      <c r="A200" s="172">
        <v>173</v>
      </c>
      <c r="B200" s="84" t="s">
        <v>1264</v>
      </c>
      <c r="C200" s="84" t="s">
        <v>314</v>
      </c>
      <c r="D200" s="84" t="s">
        <v>1270</v>
      </c>
      <c r="E200" s="84"/>
      <c r="F200" s="84" t="s">
        <v>502</v>
      </c>
      <c r="G200" s="174">
        <v>0</v>
      </c>
      <c r="H200" s="214">
        <v>70000</v>
      </c>
      <c r="I200" s="173" t="s">
        <v>308</v>
      </c>
      <c r="J200" s="173">
        <v>2025</v>
      </c>
      <c r="K200" s="182" t="s">
        <v>1260</v>
      </c>
      <c r="L200" s="182" t="s">
        <v>1242</v>
      </c>
      <c r="M200" s="173" t="s">
        <v>1271</v>
      </c>
      <c r="N200" s="182" t="s">
        <v>1272</v>
      </c>
      <c r="O200" s="294" t="s">
        <v>1269</v>
      </c>
    </row>
    <row r="201" spans="1:95" ht="15" customHeight="1" x14ac:dyDescent="0.35">
      <c r="A201" s="172">
        <v>174</v>
      </c>
      <c r="B201" s="84" t="s">
        <v>1264</v>
      </c>
      <c r="C201" s="84" t="s">
        <v>314</v>
      </c>
      <c r="D201" s="84" t="s">
        <v>1273</v>
      </c>
      <c r="E201" s="84"/>
      <c r="F201" s="84" t="s">
        <v>502</v>
      </c>
      <c r="G201" s="174">
        <v>0</v>
      </c>
      <c r="H201" s="214">
        <v>9260</v>
      </c>
      <c r="I201" s="173" t="s">
        <v>324</v>
      </c>
      <c r="J201" s="173">
        <v>2024</v>
      </c>
      <c r="K201" s="182" t="s">
        <v>1260</v>
      </c>
      <c r="L201" s="182" t="s">
        <v>1242</v>
      </c>
      <c r="M201" s="173" t="s">
        <v>1274</v>
      </c>
      <c r="N201" s="182" t="s">
        <v>1275</v>
      </c>
      <c r="O201" s="294" t="s">
        <v>1269</v>
      </c>
    </row>
    <row r="202" spans="1:95" ht="15" customHeight="1" x14ac:dyDescent="0.35">
      <c r="A202" s="172">
        <v>175</v>
      </c>
      <c r="B202" s="84" t="s">
        <v>1264</v>
      </c>
      <c r="C202" s="84" t="s">
        <v>314</v>
      </c>
      <c r="D202" s="84" t="s">
        <v>1276</v>
      </c>
      <c r="E202" s="84"/>
      <c r="F202" s="84" t="s">
        <v>502</v>
      </c>
      <c r="G202" s="174">
        <v>0</v>
      </c>
      <c r="H202" s="214">
        <v>1120</v>
      </c>
      <c r="I202" s="173" t="s">
        <v>324</v>
      </c>
      <c r="J202" s="173">
        <v>2026</v>
      </c>
      <c r="K202" s="182" t="s">
        <v>1277</v>
      </c>
      <c r="L202" s="182" t="s">
        <v>1242</v>
      </c>
      <c r="M202" s="173" t="s">
        <v>1278</v>
      </c>
      <c r="N202" s="182" t="s">
        <v>1279</v>
      </c>
      <c r="O202" s="294" t="s">
        <v>1280</v>
      </c>
    </row>
    <row r="203" spans="1:95" ht="15" customHeight="1" x14ac:dyDescent="0.35">
      <c r="A203" s="172">
        <v>176</v>
      </c>
      <c r="B203" s="84" t="s">
        <v>1281</v>
      </c>
      <c r="C203" s="84" t="s">
        <v>305</v>
      </c>
      <c r="D203" s="84" t="s">
        <v>1282</v>
      </c>
      <c r="E203" s="84" t="s">
        <v>1283</v>
      </c>
      <c r="F203" s="84"/>
      <c r="G203" s="84"/>
      <c r="H203" s="173"/>
      <c r="I203" s="173" t="s">
        <v>398</v>
      </c>
      <c r="J203" s="173">
        <v>2022</v>
      </c>
      <c r="K203" s="182" t="s">
        <v>1284</v>
      </c>
      <c r="L203" s="182" t="s">
        <v>1242</v>
      </c>
      <c r="M203" s="173" t="s">
        <v>1285</v>
      </c>
      <c r="N203" s="182" t="s">
        <v>1286</v>
      </c>
      <c r="O203" s="294" t="s">
        <v>1284</v>
      </c>
    </row>
    <row r="204" spans="1:95" ht="15" customHeight="1" x14ac:dyDescent="0.35">
      <c r="A204" s="172">
        <v>177</v>
      </c>
      <c r="B204" s="84" t="s">
        <v>1281</v>
      </c>
      <c r="C204" s="84" t="s">
        <v>314</v>
      </c>
      <c r="D204" s="84" t="s">
        <v>1287</v>
      </c>
      <c r="E204" s="84"/>
      <c r="F204" s="84" t="s">
        <v>502</v>
      </c>
      <c r="G204" s="174">
        <v>0</v>
      </c>
      <c r="H204" s="214">
        <v>35</v>
      </c>
      <c r="I204" s="173" t="s">
        <v>324</v>
      </c>
      <c r="J204" s="173">
        <v>2026</v>
      </c>
      <c r="K204" s="182" t="s">
        <v>1288</v>
      </c>
      <c r="L204" s="182" t="s">
        <v>1242</v>
      </c>
      <c r="M204" s="173" t="s">
        <v>1289</v>
      </c>
      <c r="N204" s="182" t="s">
        <v>1290</v>
      </c>
      <c r="O204" s="294" t="s">
        <v>1291</v>
      </c>
    </row>
    <row r="205" spans="1:95" ht="15" customHeight="1" x14ac:dyDescent="0.35">
      <c r="A205" s="172">
        <v>178</v>
      </c>
      <c r="B205" s="84" t="s">
        <v>1281</v>
      </c>
      <c r="C205" s="84" t="s">
        <v>314</v>
      </c>
      <c r="D205" s="84" t="s">
        <v>1292</v>
      </c>
      <c r="E205" s="84"/>
      <c r="F205" s="84" t="s">
        <v>502</v>
      </c>
      <c r="G205" s="174">
        <v>0</v>
      </c>
      <c r="H205" s="214">
        <v>20</v>
      </c>
      <c r="I205" s="173" t="s">
        <v>324</v>
      </c>
      <c r="J205" s="173">
        <v>2026</v>
      </c>
      <c r="K205" s="182" t="s">
        <v>1288</v>
      </c>
      <c r="L205" s="182" t="s">
        <v>1242</v>
      </c>
      <c r="M205" s="173" t="s">
        <v>1293</v>
      </c>
      <c r="N205" s="182" t="s">
        <v>1290</v>
      </c>
      <c r="O205" s="294" t="s">
        <v>1294</v>
      </c>
    </row>
    <row r="206" spans="1:95" ht="15" customHeight="1" x14ac:dyDescent="0.35">
      <c r="A206" s="172">
        <v>179</v>
      </c>
      <c r="B206" s="216" t="s">
        <v>1295</v>
      </c>
      <c r="C206" s="84" t="s">
        <v>305</v>
      </c>
      <c r="D206" s="84" t="s">
        <v>1296</v>
      </c>
      <c r="E206" s="84" t="s">
        <v>1297</v>
      </c>
      <c r="F206" s="84"/>
      <c r="G206" s="84"/>
      <c r="H206" s="173"/>
      <c r="I206" s="173" t="s">
        <v>398</v>
      </c>
      <c r="J206" s="173">
        <v>2024</v>
      </c>
      <c r="K206" s="182" t="s">
        <v>1298</v>
      </c>
      <c r="L206" s="182" t="s">
        <v>1242</v>
      </c>
      <c r="M206" s="173" t="s">
        <v>1299</v>
      </c>
      <c r="N206" s="182" t="s">
        <v>1300</v>
      </c>
      <c r="O206" s="294" t="s">
        <v>1301</v>
      </c>
    </row>
    <row r="207" spans="1:95" ht="15" customHeight="1" x14ac:dyDescent="0.35">
      <c r="A207" s="172">
        <v>180</v>
      </c>
      <c r="B207" s="216" t="s">
        <v>1295</v>
      </c>
      <c r="C207" s="84" t="s">
        <v>314</v>
      </c>
      <c r="D207" s="84" t="s">
        <v>1302</v>
      </c>
      <c r="E207" s="84"/>
      <c r="F207" s="84" t="s">
        <v>502</v>
      </c>
      <c r="G207" s="174">
        <v>0</v>
      </c>
      <c r="H207" s="214">
        <v>100000</v>
      </c>
      <c r="I207" s="173" t="s">
        <v>398</v>
      </c>
      <c r="J207" s="173">
        <v>2026</v>
      </c>
      <c r="K207" s="182" t="s">
        <v>1298</v>
      </c>
      <c r="L207" s="182" t="s">
        <v>1242</v>
      </c>
      <c r="M207" s="173" t="s">
        <v>1303</v>
      </c>
      <c r="N207" s="182" t="s">
        <v>1304</v>
      </c>
      <c r="O207" s="589" t="s">
        <v>1305</v>
      </c>
    </row>
    <row r="208" spans="1:95" ht="15" customHeight="1" x14ac:dyDescent="0.35">
      <c r="A208" s="172">
        <v>181</v>
      </c>
      <c r="B208" s="84" t="s">
        <v>1306</v>
      </c>
      <c r="C208" s="84" t="s">
        <v>314</v>
      </c>
      <c r="D208" s="84" t="s">
        <v>1307</v>
      </c>
      <c r="E208" s="84"/>
      <c r="F208" s="84" t="s">
        <v>502</v>
      </c>
      <c r="G208" s="174">
        <v>0</v>
      </c>
      <c r="H208" s="214">
        <v>400</v>
      </c>
      <c r="I208" s="173" t="s">
        <v>308</v>
      </c>
      <c r="J208" s="173">
        <v>2025</v>
      </c>
      <c r="K208" s="182" t="s">
        <v>1308</v>
      </c>
      <c r="L208" s="182" t="s">
        <v>1242</v>
      </c>
      <c r="M208" s="173" t="s">
        <v>1309</v>
      </c>
      <c r="N208" s="182" t="s">
        <v>1310</v>
      </c>
      <c r="O208" s="294" t="s">
        <v>1311</v>
      </c>
    </row>
    <row r="209" spans="1:80" ht="15" customHeight="1" x14ac:dyDescent="0.35">
      <c r="A209" s="172">
        <v>182</v>
      </c>
      <c r="B209" s="84" t="s">
        <v>1306</v>
      </c>
      <c r="C209" s="84" t="s">
        <v>305</v>
      </c>
      <c r="D209" s="84" t="s">
        <v>1312</v>
      </c>
      <c r="E209" s="84" t="s">
        <v>1313</v>
      </c>
      <c r="F209" s="84"/>
      <c r="G209" s="84"/>
      <c r="H209" s="173"/>
      <c r="I209" s="173" t="s">
        <v>308</v>
      </c>
      <c r="J209" s="173">
        <v>2025</v>
      </c>
      <c r="K209" s="182" t="s">
        <v>1314</v>
      </c>
      <c r="L209" s="182" t="s">
        <v>1242</v>
      </c>
      <c r="M209" s="173" t="s">
        <v>1315</v>
      </c>
      <c r="N209" s="182" t="s">
        <v>1316</v>
      </c>
      <c r="O209" s="294" t="s">
        <v>1317</v>
      </c>
    </row>
    <row r="210" spans="1:80" ht="15" customHeight="1" x14ac:dyDescent="0.35">
      <c r="A210" s="177">
        <v>183</v>
      </c>
      <c r="B210" s="171" t="s">
        <v>1318</v>
      </c>
      <c r="C210" s="171" t="s">
        <v>314</v>
      </c>
      <c r="D210" s="84" t="s">
        <v>1319</v>
      </c>
      <c r="E210" s="175" t="s">
        <v>170</v>
      </c>
      <c r="F210" s="175" t="s">
        <v>502</v>
      </c>
      <c r="G210" s="175">
        <v>0</v>
      </c>
      <c r="H210" s="166">
        <v>500000</v>
      </c>
      <c r="I210" s="166" t="s">
        <v>308</v>
      </c>
      <c r="J210" s="166">
        <v>2023</v>
      </c>
      <c r="K210" s="218" t="s">
        <v>1320</v>
      </c>
      <c r="L210" s="219" t="s">
        <v>1242</v>
      </c>
      <c r="M210" s="227" t="s">
        <v>1321</v>
      </c>
      <c r="N210" s="219" t="s">
        <v>1322</v>
      </c>
      <c r="O210" s="254" t="s">
        <v>1323</v>
      </c>
      <c r="P210" s="164"/>
    </row>
    <row r="211" spans="1:80" s="316" customFormat="1" ht="15" customHeight="1" x14ac:dyDescent="0.35">
      <c r="A211" s="172">
        <v>184</v>
      </c>
      <c r="B211" s="84" t="s">
        <v>1324</v>
      </c>
      <c r="C211" s="84" t="s">
        <v>305</v>
      </c>
      <c r="D211" s="84" t="s">
        <v>1325</v>
      </c>
      <c r="E211" s="84" t="s">
        <v>1326</v>
      </c>
      <c r="F211" s="84"/>
      <c r="G211" s="174"/>
      <c r="H211" s="214"/>
      <c r="I211" s="173" t="s">
        <v>324</v>
      </c>
      <c r="J211" s="173">
        <v>2022</v>
      </c>
      <c r="K211" s="182" t="s">
        <v>1327</v>
      </c>
      <c r="L211" s="182" t="s">
        <v>1328</v>
      </c>
      <c r="M211" s="173" t="s">
        <v>1329</v>
      </c>
      <c r="N211" s="182" t="s">
        <v>1330</v>
      </c>
      <c r="O211" s="294" t="s">
        <v>1331</v>
      </c>
      <c r="P211"/>
      <c r="Q211"/>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row>
    <row r="212" spans="1:80" s="316" customFormat="1" ht="15" customHeight="1" x14ac:dyDescent="0.35">
      <c r="A212" s="172">
        <v>185</v>
      </c>
      <c r="B212" s="84" t="s">
        <v>1324</v>
      </c>
      <c r="C212" s="84" t="s">
        <v>305</v>
      </c>
      <c r="D212" s="84" t="s">
        <v>1332</v>
      </c>
      <c r="E212" s="84" t="s">
        <v>1333</v>
      </c>
      <c r="F212" s="84"/>
      <c r="G212" s="174"/>
      <c r="H212" s="214"/>
      <c r="I212" s="173" t="s">
        <v>308</v>
      </c>
      <c r="J212" s="173">
        <v>2025</v>
      </c>
      <c r="K212" s="182" t="s">
        <v>1334</v>
      </c>
      <c r="L212" s="182" t="s">
        <v>1335</v>
      </c>
      <c r="M212" s="173" t="s">
        <v>1336</v>
      </c>
      <c r="N212" s="182" t="s">
        <v>1337</v>
      </c>
      <c r="O212" s="294" t="s">
        <v>1334</v>
      </c>
      <c r="P212"/>
      <c r="Q212"/>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row>
    <row r="213" spans="1:80" s="316" customFormat="1" ht="15" customHeight="1" x14ac:dyDescent="0.35">
      <c r="A213" s="172">
        <v>186</v>
      </c>
      <c r="B213" s="84" t="s">
        <v>1324</v>
      </c>
      <c r="C213" s="84" t="s">
        <v>305</v>
      </c>
      <c r="D213" s="84" t="s">
        <v>1338</v>
      </c>
      <c r="E213" s="84" t="s">
        <v>1339</v>
      </c>
      <c r="F213" s="84"/>
      <c r="G213" s="174"/>
      <c r="H213" s="214"/>
      <c r="I213" s="173" t="s">
        <v>308</v>
      </c>
      <c r="J213" s="173">
        <v>2023</v>
      </c>
      <c r="K213" s="182" t="s">
        <v>1340</v>
      </c>
      <c r="L213" s="182" t="s">
        <v>1341</v>
      </c>
      <c r="M213" s="173" t="s">
        <v>1342</v>
      </c>
      <c r="N213" s="182" t="s">
        <v>1343</v>
      </c>
      <c r="O213" s="294" t="s">
        <v>1344</v>
      </c>
      <c r="P213"/>
      <c r="Q213"/>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row>
    <row r="214" spans="1:80" s="316" customFormat="1" ht="15" customHeight="1" x14ac:dyDescent="0.35">
      <c r="A214" s="330">
        <v>187</v>
      </c>
      <c r="B214" s="175" t="s">
        <v>1345</v>
      </c>
      <c r="C214" s="175" t="s">
        <v>314</v>
      </c>
      <c r="D214" s="175" t="s">
        <v>1346</v>
      </c>
      <c r="E214" s="175" t="s">
        <v>170</v>
      </c>
      <c r="F214" s="175" t="s">
        <v>329</v>
      </c>
      <c r="G214" s="175">
        <v>0</v>
      </c>
      <c r="H214" s="331">
        <v>130000</v>
      </c>
      <c r="I214" s="166" t="s">
        <v>308</v>
      </c>
      <c r="J214" s="166">
        <v>2025</v>
      </c>
      <c r="K214" s="218" t="s">
        <v>1347</v>
      </c>
      <c r="L214" s="218" t="s">
        <v>1341</v>
      </c>
      <c r="M214" s="227" t="s">
        <v>1348</v>
      </c>
      <c r="N214" s="218" t="s">
        <v>1349</v>
      </c>
      <c r="O214" s="296" t="s">
        <v>1350</v>
      </c>
      <c r="P214" s="164"/>
      <c r="Q21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row>
    <row r="215" spans="1:80" s="316" customFormat="1" ht="15" customHeight="1" x14ac:dyDescent="0.35">
      <c r="A215" s="172">
        <v>188</v>
      </c>
      <c r="B215" s="84" t="s">
        <v>1324</v>
      </c>
      <c r="C215" s="84" t="s">
        <v>314</v>
      </c>
      <c r="D215" s="84" t="s">
        <v>1351</v>
      </c>
      <c r="E215" s="84"/>
      <c r="F215" s="84" t="s">
        <v>502</v>
      </c>
      <c r="G215" s="174">
        <v>0</v>
      </c>
      <c r="H215" s="214">
        <v>14</v>
      </c>
      <c r="I215" s="173" t="s">
        <v>308</v>
      </c>
      <c r="J215" s="173">
        <v>2025</v>
      </c>
      <c r="K215" s="182" t="s">
        <v>1352</v>
      </c>
      <c r="L215" s="182" t="s">
        <v>1341</v>
      </c>
      <c r="M215" s="173" t="s">
        <v>1353</v>
      </c>
      <c r="N215" s="173" t="s">
        <v>1354</v>
      </c>
      <c r="O215" s="294" t="s">
        <v>1355</v>
      </c>
      <c r="P215"/>
      <c r="Q215"/>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row>
    <row r="216" spans="1:80" s="316" customFormat="1" ht="15" customHeight="1" x14ac:dyDescent="0.35">
      <c r="A216" s="330">
        <v>189</v>
      </c>
      <c r="B216" s="175" t="s">
        <v>1356</v>
      </c>
      <c r="C216" s="175" t="s">
        <v>314</v>
      </c>
      <c r="D216" s="175" t="s">
        <v>1357</v>
      </c>
      <c r="E216" s="175" t="s">
        <v>170</v>
      </c>
      <c r="F216" s="175" t="s">
        <v>502</v>
      </c>
      <c r="G216" s="175">
        <v>0</v>
      </c>
      <c r="H216" s="166">
        <v>333</v>
      </c>
      <c r="I216" s="166" t="s">
        <v>398</v>
      </c>
      <c r="J216" s="166">
        <v>2026</v>
      </c>
      <c r="K216" s="218" t="s">
        <v>1358</v>
      </c>
      <c r="L216" s="218" t="s">
        <v>1335</v>
      </c>
      <c r="M216" s="175" t="s">
        <v>1359</v>
      </c>
      <c r="N216" s="175" t="s">
        <v>1360</v>
      </c>
      <c r="O216" s="296" t="s">
        <v>1361</v>
      </c>
      <c r="P216" s="164"/>
      <c r="Q216"/>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row>
    <row r="217" spans="1:80" s="316" customFormat="1" ht="15" customHeight="1" x14ac:dyDescent="0.35">
      <c r="A217" s="332">
        <v>190</v>
      </c>
      <c r="B217" s="176" t="s">
        <v>1356</v>
      </c>
      <c r="C217" s="176" t="s">
        <v>314</v>
      </c>
      <c r="D217" s="176" t="s">
        <v>1362</v>
      </c>
      <c r="E217" s="176" t="s">
        <v>170</v>
      </c>
      <c r="F217" s="176" t="s">
        <v>502</v>
      </c>
      <c r="G217" s="176">
        <v>0</v>
      </c>
      <c r="H217" s="168">
        <v>391</v>
      </c>
      <c r="I217" s="168" t="s">
        <v>398</v>
      </c>
      <c r="J217" s="168">
        <v>2026</v>
      </c>
      <c r="K217" s="217" t="s">
        <v>1358</v>
      </c>
      <c r="L217" s="217" t="s">
        <v>1335</v>
      </c>
      <c r="M217" s="333" t="s">
        <v>1363</v>
      </c>
      <c r="N217" s="176" t="s">
        <v>1360</v>
      </c>
      <c r="O217" s="334" t="s">
        <v>1361</v>
      </c>
      <c r="P217" s="164"/>
      <c r="Q217"/>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row>
    <row r="218" spans="1:80" s="316" customFormat="1" ht="15" customHeight="1" x14ac:dyDescent="0.35">
      <c r="A218" s="332">
        <v>191</v>
      </c>
      <c r="B218" s="176" t="s">
        <v>1356</v>
      </c>
      <c r="C218" s="176" t="s">
        <v>314</v>
      </c>
      <c r="D218" s="176" t="s">
        <v>1364</v>
      </c>
      <c r="E218" s="176" t="s">
        <v>170</v>
      </c>
      <c r="F218" s="176" t="s">
        <v>502</v>
      </c>
      <c r="G218" s="176">
        <v>0</v>
      </c>
      <c r="H218" s="213">
        <v>7430</v>
      </c>
      <c r="I218" s="168" t="s">
        <v>398</v>
      </c>
      <c r="J218" s="168">
        <v>2026</v>
      </c>
      <c r="K218" s="217" t="s">
        <v>1358</v>
      </c>
      <c r="L218" s="217" t="s">
        <v>1335</v>
      </c>
      <c r="M218" s="176" t="s">
        <v>1365</v>
      </c>
      <c r="N218" s="176" t="s">
        <v>1360</v>
      </c>
      <c r="O218" s="334" t="s">
        <v>1361</v>
      </c>
      <c r="P218" s="164"/>
      <c r="Q218"/>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row>
    <row r="219" spans="1:80" s="316" customFormat="1" ht="15" customHeight="1" x14ac:dyDescent="0.35">
      <c r="A219" s="172">
        <v>192</v>
      </c>
      <c r="B219" s="84" t="s">
        <v>1366</v>
      </c>
      <c r="C219" s="84" t="s">
        <v>305</v>
      </c>
      <c r="D219" s="84" t="s">
        <v>1367</v>
      </c>
      <c r="E219" s="84" t="s">
        <v>1368</v>
      </c>
      <c r="F219" s="84"/>
      <c r="G219" s="174"/>
      <c r="H219" s="214"/>
      <c r="I219" s="173" t="s">
        <v>308</v>
      </c>
      <c r="J219" s="173">
        <v>2023</v>
      </c>
      <c r="K219" s="182" t="s">
        <v>1334</v>
      </c>
      <c r="L219" s="182" t="s">
        <v>1335</v>
      </c>
      <c r="M219" s="173" t="s">
        <v>1369</v>
      </c>
      <c r="N219" s="173" t="s">
        <v>1337</v>
      </c>
      <c r="O219" s="294" t="s">
        <v>1334</v>
      </c>
      <c r="P219"/>
      <c r="Q219"/>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row>
    <row r="220" spans="1:80" s="316" customFormat="1" ht="15" customHeight="1" x14ac:dyDescent="0.35">
      <c r="A220" s="330">
        <v>193</v>
      </c>
      <c r="B220" s="175" t="s">
        <v>1370</v>
      </c>
      <c r="C220" s="296" t="s">
        <v>305</v>
      </c>
      <c r="D220" s="178" t="s">
        <v>1371</v>
      </c>
      <c r="E220" s="178" t="s">
        <v>1372</v>
      </c>
      <c r="F220" s="175" t="s">
        <v>170</v>
      </c>
      <c r="G220" s="175" t="s">
        <v>170</v>
      </c>
      <c r="H220" s="166" t="s">
        <v>170</v>
      </c>
      <c r="I220" s="335" t="s">
        <v>308</v>
      </c>
      <c r="J220" s="335">
        <v>2023</v>
      </c>
      <c r="K220" s="336" t="s">
        <v>1334</v>
      </c>
      <c r="L220" s="336" t="s">
        <v>1335</v>
      </c>
      <c r="M220" s="337" t="s">
        <v>1373</v>
      </c>
      <c r="N220" s="175" t="s">
        <v>1374</v>
      </c>
      <c r="O220" s="296" t="s">
        <v>1375</v>
      </c>
      <c r="P220" s="164"/>
      <c r="Q220"/>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row>
    <row r="221" spans="1:80" s="316" customFormat="1" ht="15" customHeight="1" x14ac:dyDescent="0.35">
      <c r="A221" s="330">
        <v>194</v>
      </c>
      <c r="B221" s="175" t="s">
        <v>1376</v>
      </c>
      <c r="C221" s="175" t="s">
        <v>314</v>
      </c>
      <c r="D221" s="176" t="s">
        <v>1377</v>
      </c>
      <c r="E221" s="176" t="s">
        <v>170</v>
      </c>
      <c r="F221" s="175" t="s">
        <v>1378</v>
      </c>
      <c r="G221" s="175">
        <v>0</v>
      </c>
      <c r="H221" s="166">
        <v>94</v>
      </c>
      <c r="I221" s="335" t="s">
        <v>308</v>
      </c>
      <c r="J221" s="166">
        <v>2025</v>
      </c>
      <c r="K221" s="226" t="s">
        <v>1358</v>
      </c>
      <c r="L221" s="226" t="s">
        <v>1335</v>
      </c>
      <c r="M221" s="337" t="s">
        <v>1379</v>
      </c>
      <c r="N221" s="175" t="s">
        <v>1380</v>
      </c>
      <c r="O221" s="296" t="s">
        <v>1361</v>
      </c>
      <c r="P221" s="164"/>
      <c r="Q221"/>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row>
    <row r="222" spans="1:80" s="316" customFormat="1" ht="14.5" x14ac:dyDescent="0.35">
      <c r="A222" s="233">
        <v>273</v>
      </c>
      <c r="B222" s="226" t="s">
        <v>1381</v>
      </c>
      <c r="C222" s="338" t="s">
        <v>305</v>
      </c>
      <c r="D222" s="232" t="s">
        <v>1382</v>
      </c>
      <c r="E222" s="232" t="s">
        <v>1383</v>
      </c>
      <c r="F222" s="226" t="s">
        <v>170</v>
      </c>
      <c r="G222" s="226" t="s">
        <v>170</v>
      </c>
      <c r="H222" s="335" t="s">
        <v>170</v>
      </c>
      <c r="I222" s="335" t="s">
        <v>398</v>
      </c>
      <c r="J222" s="335">
        <v>2025</v>
      </c>
      <c r="K222" s="336" t="s">
        <v>1334</v>
      </c>
      <c r="L222" s="336" t="s">
        <v>1335</v>
      </c>
      <c r="M222" s="336" t="s">
        <v>1384</v>
      </c>
      <c r="N222" s="335" t="s">
        <v>1374</v>
      </c>
      <c r="O222" s="339" t="s">
        <v>1385</v>
      </c>
      <c r="P222"/>
      <c r="Q222"/>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row>
    <row r="223" spans="1:80" s="316" customFormat="1" ht="15" customHeight="1" x14ac:dyDescent="0.35">
      <c r="A223" s="332">
        <v>195</v>
      </c>
      <c r="B223" s="176" t="s">
        <v>1376</v>
      </c>
      <c r="C223" s="176" t="s">
        <v>314</v>
      </c>
      <c r="D223" s="175" t="s">
        <v>1386</v>
      </c>
      <c r="E223" s="176" t="s">
        <v>170</v>
      </c>
      <c r="F223" s="176" t="s">
        <v>1378</v>
      </c>
      <c r="G223" s="176">
        <v>94</v>
      </c>
      <c r="H223" s="168">
        <v>228</v>
      </c>
      <c r="I223" s="179" t="s">
        <v>398</v>
      </c>
      <c r="J223" s="168">
        <v>2026</v>
      </c>
      <c r="K223" s="229" t="s">
        <v>1358</v>
      </c>
      <c r="L223" s="229" t="s">
        <v>1335</v>
      </c>
      <c r="M223" s="340" t="s">
        <v>1387</v>
      </c>
      <c r="N223" s="176" t="s">
        <v>1380</v>
      </c>
      <c r="O223" s="334" t="s">
        <v>1361</v>
      </c>
      <c r="P223" s="164"/>
      <c r="Q223"/>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row>
    <row r="224" spans="1:80" s="316" customFormat="1" ht="15" customHeight="1" x14ac:dyDescent="0.35">
      <c r="A224" s="332">
        <v>196</v>
      </c>
      <c r="B224" s="176" t="s">
        <v>1376</v>
      </c>
      <c r="C224" s="176" t="s">
        <v>314</v>
      </c>
      <c r="D224" s="175" t="s">
        <v>1388</v>
      </c>
      <c r="E224" s="176" t="s">
        <v>170</v>
      </c>
      <c r="F224" s="176" t="s">
        <v>502</v>
      </c>
      <c r="G224" s="176">
        <v>0</v>
      </c>
      <c r="H224" s="168">
        <v>120</v>
      </c>
      <c r="I224" s="179" t="s">
        <v>308</v>
      </c>
      <c r="J224" s="168">
        <v>2024</v>
      </c>
      <c r="K224" s="229" t="s">
        <v>1358</v>
      </c>
      <c r="L224" s="229" t="s">
        <v>1335</v>
      </c>
      <c r="M224" s="229" t="s">
        <v>1389</v>
      </c>
      <c r="N224" s="176" t="s">
        <v>1390</v>
      </c>
      <c r="O224" s="334" t="s">
        <v>1361</v>
      </c>
      <c r="P224" s="164"/>
      <c r="Q22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row>
    <row r="225" spans="1:96" s="316" customFormat="1" ht="15" customHeight="1" x14ac:dyDescent="0.35">
      <c r="A225" s="341">
        <v>197</v>
      </c>
      <c r="B225" s="342" t="s">
        <v>1376</v>
      </c>
      <c r="C225" s="342" t="s">
        <v>314</v>
      </c>
      <c r="D225" s="175" t="s">
        <v>1391</v>
      </c>
      <c r="E225" s="342" t="s">
        <v>170</v>
      </c>
      <c r="F225" s="342" t="s">
        <v>502</v>
      </c>
      <c r="G225" s="342">
        <v>120</v>
      </c>
      <c r="H225" s="343">
        <v>251</v>
      </c>
      <c r="I225" s="344" t="s">
        <v>398</v>
      </c>
      <c r="J225" s="343">
        <v>2025</v>
      </c>
      <c r="K225" s="342" t="s">
        <v>1358</v>
      </c>
      <c r="L225" s="342" t="s">
        <v>1335</v>
      </c>
      <c r="M225" s="345" t="s">
        <v>1392</v>
      </c>
      <c r="N225" s="342" t="s">
        <v>1390</v>
      </c>
      <c r="O225" s="346" t="s">
        <v>1361</v>
      </c>
      <c r="P225" s="164"/>
      <c r="Q225"/>
      <c r="R225"/>
      <c r="S225"/>
      <c r="T225"/>
      <c r="U225"/>
      <c r="V225"/>
      <c r="W225"/>
      <c r="X225"/>
      <c r="Y225"/>
      <c r="Z225"/>
      <c r="AA225"/>
      <c r="AB225"/>
      <c r="AC225"/>
      <c r="AD225"/>
      <c r="AE225"/>
      <c r="AF225"/>
      <c r="AG225"/>
      <c r="AH225"/>
      <c r="AI225"/>
      <c r="AJ225"/>
      <c r="AK225"/>
      <c r="AL225"/>
      <c r="AM225"/>
      <c r="AN225"/>
      <c r="AO225"/>
      <c r="AP225"/>
      <c r="AQ225"/>
      <c r="AR225"/>
      <c r="AS225"/>
      <c r="AT225"/>
      <c r="AU225"/>
      <c r="AV225"/>
      <c r="AW225"/>
      <c r="AX225"/>
      <c r="AY225"/>
      <c r="AZ225"/>
      <c r="BA225"/>
      <c r="BB225"/>
      <c r="BC225"/>
      <c r="BD225"/>
      <c r="BE225"/>
      <c r="BF225"/>
      <c r="BG225"/>
      <c r="BH225"/>
      <c r="BI225"/>
      <c r="BJ225"/>
      <c r="BK225"/>
      <c r="BL225"/>
      <c r="BM225"/>
      <c r="BN225"/>
      <c r="BO225"/>
      <c r="BP225"/>
      <c r="BQ225"/>
      <c r="BR225"/>
      <c r="BS225"/>
      <c r="BT225"/>
      <c r="BU225"/>
      <c r="BV225"/>
      <c r="BW225"/>
      <c r="BX225"/>
      <c r="BY225"/>
      <c r="BZ225"/>
      <c r="CA225"/>
      <c r="CB225"/>
    </row>
    <row r="226" spans="1:96" s="319" customFormat="1" ht="15.75" customHeight="1" x14ac:dyDescent="0.35">
      <c r="A226" s="330">
        <v>274</v>
      </c>
      <c r="B226" s="178" t="s">
        <v>1393</v>
      </c>
      <c r="C226" s="178" t="s">
        <v>676</v>
      </c>
      <c r="D226" s="175" t="s">
        <v>1394</v>
      </c>
      <c r="E226" s="347" t="s">
        <v>1395</v>
      </c>
      <c r="F226" s="347"/>
      <c r="G226" s="347"/>
      <c r="H226" s="347"/>
      <c r="I226" s="348" t="s">
        <v>324</v>
      </c>
      <c r="J226" s="347">
        <v>2024</v>
      </c>
      <c r="K226" s="178" t="s">
        <v>1358</v>
      </c>
      <c r="L226" s="178" t="s">
        <v>1335</v>
      </c>
      <c r="M226" s="349" t="s">
        <v>1396</v>
      </c>
      <c r="N226" s="178"/>
      <c r="O226" s="261"/>
      <c r="P226" s="369"/>
      <c r="Q226" s="225"/>
      <c r="R226" s="225"/>
      <c r="S226" s="225"/>
      <c r="T226" s="225"/>
      <c r="U226" s="225"/>
      <c r="V226" s="225"/>
      <c r="W226" s="225"/>
      <c r="X226" s="225"/>
      <c r="Y226" s="225"/>
      <c r="Z226" s="225"/>
      <c r="AA226" s="225"/>
      <c r="AB226" s="225"/>
      <c r="AC226" s="225"/>
      <c r="AD226" s="225"/>
      <c r="AE226" s="225"/>
      <c r="AF226" s="225"/>
      <c r="AG226" s="225"/>
      <c r="AH226" s="225"/>
      <c r="AI226" s="225"/>
      <c r="AJ226" s="225"/>
      <c r="AK226" s="225"/>
      <c r="AL226" s="225"/>
      <c r="AM226" s="225"/>
      <c r="AN226" s="225"/>
      <c r="AO226" s="225"/>
      <c r="AP226" s="225"/>
      <c r="AQ226" s="225"/>
      <c r="AR226" s="225"/>
      <c r="AS226" s="225"/>
      <c r="AT226" s="225"/>
      <c r="AU226" s="225"/>
      <c r="AV226" s="225"/>
      <c r="AW226" s="225"/>
      <c r="AX226" s="225"/>
      <c r="AY226" s="225"/>
      <c r="AZ226" s="225"/>
      <c r="BA226" s="225"/>
      <c r="BB226" s="225"/>
      <c r="BC226" s="225"/>
      <c r="BD226" s="225"/>
      <c r="BE226" s="225"/>
      <c r="BF226" s="225"/>
      <c r="BG226" s="225"/>
      <c r="BH226" s="225"/>
      <c r="BI226" s="225"/>
      <c r="BJ226" s="225"/>
      <c r="BK226" s="225"/>
      <c r="BL226" s="225"/>
      <c r="BM226" s="225"/>
      <c r="BN226" s="225"/>
      <c r="BO226" s="225"/>
      <c r="BP226" s="225"/>
      <c r="BQ226" s="225"/>
      <c r="BR226" s="225"/>
      <c r="BS226" s="225"/>
      <c r="BT226" s="225"/>
      <c r="BU226" s="225"/>
      <c r="BV226" s="225"/>
      <c r="BW226" s="225"/>
      <c r="BX226" s="225"/>
      <c r="BY226" s="225"/>
      <c r="BZ226" s="225"/>
      <c r="CA226" s="225"/>
      <c r="CB226" s="225"/>
      <c r="CC226" s="317"/>
      <c r="CD226" s="317"/>
      <c r="CE226" s="317"/>
      <c r="CF226" s="317"/>
      <c r="CG226" s="317"/>
      <c r="CH226" s="317"/>
      <c r="CI226" s="317"/>
      <c r="CJ226" s="317"/>
      <c r="CK226" s="317"/>
      <c r="CL226" s="317"/>
      <c r="CM226" s="317"/>
      <c r="CN226" s="317"/>
      <c r="CO226" s="317"/>
      <c r="CP226" s="317"/>
      <c r="CQ226" s="317"/>
      <c r="CR226" s="318"/>
    </row>
    <row r="227" spans="1:96" s="319" customFormat="1" ht="15.75" customHeight="1" x14ac:dyDescent="0.35">
      <c r="A227" s="330">
        <v>275</v>
      </c>
      <c r="B227" s="178" t="s">
        <v>1393</v>
      </c>
      <c r="C227" s="178" t="s">
        <v>305</v>
      </c>
      <c r="D227" s="175" t="s">
        <v>1397</v>
      </c>
      <c r="E227" s="347" t="s">
        <v>1398</v>
      </c>
      <c r="F227" s="347"/>
      <c r="G227" s="347"/>
      <c r="H227" s="347"/>
      <c r="I227" s="348" t="s">
        <v>324</v>
      </c>
      <c r="J227" s="347">
        <v>2024</v>
      </c>
      <c r="K227" s="178" t="s">
        <v>1358</v>
      </c>
      <c r="L227" s="178" t="s">
        <v>1335</v>
      </c>
      <c r="M227" s="349" t="s">
        <v>1399</v>
      </c>
      <c r="N227" s="178"/>
      <c r="O227" s="261"/>
      <c r="P227" s="369"/>
      <c r="Q227" s="225"/>
      <c r="R227" s="225"/>
      <c r="S227" s="225"/>
      <c r="T227" s="225"/>
      <c r="U227" s="225"/>
      <c r="V227" s="225"/>
      <c r="W227" s="225"/>
      <c r="X227" s="225"/>
      <c r="Y227" s="225"/>
      <c r="Z227" s="225"/>
      <c r="AA227" s="225"/>
      <c r="AB227" s="225"/>
      <c r="AC227" s="225"/>
      <c r="AD227" s="225"/>
      <c r="AE227" s="225"/>
      <c r="AF227" s="225"/>
      <c r="AG227" s="225"/>
      <c r="AH227" s="225"/>
      <c r="AI227" s="225"/>
      <c r="AJ227" s="225"/>
      <c r="AK227" s="225"/>
      <c r="AL227" s="225"/>
      <c r="AM227" s="225"/>
      <c r="AN227" s="225"/>
      <c r="AO227" s="225"/>
      <c r="AP227" s="225"/>
      <c r="AQ227" s="225"/>
      <c r="AR227" s="225"/>
      <c r="AS227" s="225"/>
      <c r="AT227" s="225"/>
      <c r="AU227" s="225"/>
      <c r="AV227" s="225"/>
      <c r="AW227" s="225"/>
      <c r="AX227" s="225"/>
      <c r="AY227" s="225"/>
      <c r="AZ227" s="225"/>
      <c r="BA227" s="225"/>
      <c r="BB227" s="225"/>
      <c r="BC227" s="225"/>
      <c r="BD227" s="225"/>
      <c r="BE227" s="225"/>
      <c r="BF227" s="225"/>
      <c r="BG227" s="225"/>
      <c r="BH227" s="225"/>
      <c r="BI227" s="225"/>
      <c r="BJ227" s="225"/>
      <c r="BK227" s="225"/>
      <c r="BL227" s="225"/>
      <c r="BM227" s="225"/>
      <c r="BN227" s="225"/>
      <c r="BO227" s="225"/>
      <c r="BP227" s="225"/>
      <c r="BQ227" s="225"/>
      <c r="BR227" s="225"/>
      <c r="BS227" s="225"/>
      <c r="BT227" s="225"/>
      <c r="BU227" s="225"/>
      <c r="BV227" s="225"/>
      <c r="BW227" s="225"/>
      <c r="BX227" s="225"/>
      <c r="BY227" s="225"/>
      <c r="BZ227" s="225"/>
      <c r="CA227" s="225"/>
      <c r="CB227" s="225"/>
      <c r="CC227" s="317"/>
      <c r="CD227" s="317"/>
      <c r="CE227" s="317"/>
      <c r="CF227" s="317"/>
      <c r="CG227" s="317"/>
      <c r="CH227" s="317"/>
      <c r="CI227" s="317"/>
      <c r="CJ227" s="317"/>
      <c r="CK227" s="317"/>
      <c r="CL227" s="317"/>
      <c r="CM227" s="317"/>
      <c r="CN227" s="317"/>
      <c r="CO227" s="317"/>
      <c r="CP227" s="317"/>
      <c r="CQ227" s="317"/>
      <c r="CR227" s="318"/>
    </row>
    <row r="228" spans="1:96" s="319" customFormat="1" ht="15.75" customHeight="1" x14ac:dyDescent="0.35">
      <c r="A228" s="330">
        <v>276</v>
      </c>
      <c r="B228" s="178" t="s">
        <v>1400</v>
      </c>
      <c r="C228" s="178" t="s">
        <v>305</v>
      </c>
      <c r="D228" s="175" t="s">
        <v>1401</v>
      </c>
      <c r="E228" s="347" t="s">
        <v>1402</v>
      </c>
      <c r="F228" s="347"/>
      <c r="G228" s="347"/>
      <c r="H228" s="347"/>
      <c r="I228" s="348" t="s">
        <v>308</v>
      </c>
      <c r="J228" s="347">
        <v>2024</v>
      </c>
      <c r="K228" s="178" t="s">
        <v>1358</v>
      </c>
      <c r="L228" s="178" t="s">
        <v>1335</v>
      </c>
      <c r="M228" s="349" t="s">
        <v>1403</v>
      </c>
      <c r="N228" s="178"/>
      <c r="O228" s="261"/>
      <c r="P228" s="369"/>
      <c r="Q228" s="225"/>
      <c r="R228" s="225"/>
      <c r="S228" s="225"/>
      <c r="T228" s="225"/>
      <c r="U228" s="225"/>
      <c r="V228" s="225"/>
      <c r="W228" s="225"/>
      <c r="X228" s="225"/>
      <c r="Y228" s="225"/>
      <c r="Z228" s="225"/>
      <c r="AA228" s="225"/>
      <c r="AB228" s="225"/>
      <c r="AC228" s="225"/>
      <c r="AD228" s="225"/>
      <c r="AE228" s="225"/>
      <c r="AF228" s="225"/>
      <c r="AG228" s="225"/>
      <c r="AH228" s="225"/>
      <c r="AI228" s="225"/>
      <c r="AJ228" s="225"/>
      <c r="AK228" s="225"/>
      <c r="AL228" s="225"/>
      <c r="AM228" s="225"/>
      <c r="AN228" s="225"/>
      <c r="AO228" s="225"/>
      <c r="AP228" s="225"/>
      <c r="AQ228" s="225"/>
      <c r="AR228" s="225"/>
      <c r="AS228" s="225"/>
      <c r="AT228" s="225"/>
      <c r="AU228" s="225"/>
      <c r="AV228" s="225"/>
      <c r="AW228" s="225"/>
      <c r="AX228" s="225"/>
      <c r="AY228" s="225"/>
      <c r="AZ228" s="225"/>
      <c r="BA228" s="225"/>
      <c r="BB228" s="225"/>
      <c r="BC228" s="225"/>
      <c r="BD228" s="225"/>
      <c r="BE228" s="225"/>
      <c r="BF228" s="225"/>
      <c r="BG228" s="225"/>
      <c r="BH228" s="225"/>
      <c r="BI228" s="225"/>
      <c r="BJ228" s="225"/>
      <c r="BK228" s="225"/>
      <c r="BL228" s="225"/>
      <c r="BM228" s="225"/>
      <c r="BN228" s="225"/>
      <c r="BO228" s="225"/>
      <c r="BP228" s="225"/>
      <c r="BQ228" s="225"/>
      <c r="BR228" s="225"/>
      <c r="BS228" s="225"/>
      <c r="BT228" s="225"/>
      <c r="BU228" s="225"/>
      <c r="BV228" s="225"/>
      <c r="BW228" s="225"/>
      <c r="BX228" s="225"/>
      <c r="BY228" s="225"/>
      <c r="BZ228" s="225"/>
      <c r="CA228" s="225"/>
      <c r="CB228" s="225"/>
      <c r="CC228" s="317"/>
      <c r="CD228" s="317"/>
      <c r="CE228" s="317"/>
      <c r="CF228" s="317"/>
      <c r="CG228" s="317"/>
      <c r="CH228" s="317"/>
      <c r="CI228" s="317"/>
      <c r="CJ228" s="317"/>
      <c r="CK228" s="317"/>
      <c r="CL228" s="317"/>
      <c r="CM228" s="317"/>
      <c r="CN228" s="317"/>
      <c r="CO228" s="317"/>
      <c r="CP228" s="317"/>
      <c r="CQ228" s="317"/>
      <c r="CR228" s="318"/>
    </row>
    <row r="229" spans="1:96" s="319" customFormat="1" ht="15.75" customHeight="1" x14ac:dyDescent="0.35">
      <c r="A229" s="330">
        <v>277</v>
      </c>
      <c r="B229" s="178" t="s">
        <v>1393</v>
      </c>
      <c r="C229" s="134" t="s">
        <v>314</v>
      </c>
      <c r="D229" s="175" t="s">
        <v>1404</v>
      </c>
      <c r="E229" s="133"/>
      <c r="F229" s="134" t="s">
        <v>1405</v>
      </c>
      <c r="G229" s="350">
        <v>0</v>
      </c>
      <c r="H229" s="351" t="s">
        <v>1406</v>
      </c>
      <c r="I229" s="352" t="s">
        <v>324</v>
      </c>
      <c r="J229" s="352">
        <v>2025</v>
      </c>
      <c r="K229" s="353" t="s">
        <v>1334</v>
      </c>
      <c r="L229" s="135" t="s">
        <v>1335</v>
      </c>
      <c r="M229" s="253" t="s">
        <v>1407</v>
      </c>
      <c r="N229" s="353" t="s">
        <v>1374</v>
      </c>
      <c r="O229" s="354" t="s">
        <v>1375</v>
      </c>
      <c r="P229" s="369"/>
      <c r="Q229" s="225"/>
      <c r="R229" s="225"/>
      <c r="S229" s="225"/>
      <c r="T229" s="225"/>
      <c r="U229" s="225"/>
      <c r="V229" s="225"/>
      <c r="W229" s="225"/>
      <c r="X229" s="225"/>
      <c r="Y229" s="225"/>
      <c r="Z229" s="225"/>
      <c r="AA229" s="225"/>
      <c r="AB229" s="225"/>
      <c r="AC229" s="225"/>
      <c r="AD229" s="225"/>
      <c r="AE229" s="225"/>
      <c r="AF229" s="225"/>
      <c r="AG229" s="225"/>
      <c r="AH229" s="225"/>
      <c r="AI229" s="225"/>
      <c r="AJ229" s="225"/>
      <c r="AK229" s="225"/>
      <c r="AL229" s="225"/>
      <c r="AM229" s="225"/>
      <c r="AN229" s="225"/>
      <c r="AO229" s="225"/>
      <c r="AP229" s="225"/>
      <c r="AQ229" s="225"/>
      <c r="AR229" s="225"/>
      <c r="AS229" s="225"/>
      <c r="AT229" s="225"/>
      <c r="AU229" s="225"/>
      <c r="AV229" s="225"/>
      <c r="AW229" s="225"/>
      <c r="AX229" s="225"/>
      <c r="AY229" s="225"/>
      <c r="AZ229" s="225"/>
      <c r="BA229" s="225"/>
      <c r="BB229" s="225"/>
      <c r="BC229" s="225"/>
      <c r="BD229" s="225"/>
      <c r="BE229" s="225"/>
      <c r="BF229" s="225"/>
      <c r="BG229" s="225"/>
      <c r="BH229" s="225"/>
      <c r="BI229" s="225"/>
      <c r="BJ229" s="225"/>
      <c r="BK229" s="225"/>
      <c r="BL229" s="225"/>
      <c r="BM229" s="225"/>
      <c r="BN229" s="225"/>
      <c r="BO229" s="225"/>
      <c r="BP229" s="225"/>
      <c r="BQ229" s="225"/>
      <c r="BR229" s="225"/>
      <c r="BS229" s="225"/>
      <c r="BT229" s="225"/>
      <c r="BU229" s="225"/>
      <c r="BV229" s="225"/>
      <c r="BW229" s="225"/>
      <c r="BX229" s="225"/>
      <c r="BY229" s="225"/>
      <c r="BZ229" s="225"/>
      <c r="CA229" s="225"/>
      <c r="CB229" s="225"/>
      <c r="CC229" s="317"/>
      <c r="CD229" s="317"/>
      <c r="CE229" s="317"/>
      <c r="CF229" s="317"/>
      <c r="CG229" s="317"/>
      <c r="CH229" s="317"/>
      <c r="CI229" s="317"/>
      <c r="CJ229" s="317"/>
      <c r="CK229" s="317"/>
      <c r="CL229" s="317"/>
      <c r="CM229" s="317"/>
      <c r="CN229" s="317"/>
      <c r="CO229" s="317"/>
      <c r="CP229" s="317"/>
      <c r="CQ229" s="317"/>
      <c r="CR229" s="318"/>
    </row>
    <row r="230" spans="1:96" s="322" customFormat="1" ht="15" customHeight="1" x14ac:dyDescent="0.35">
      <c r="A230" s="355">
        <v>278</v>
      </c>
      <c r="B230" s="178" t="s">
        <v>1393</v>
      </c>
      <c r="C230" s="134" t="s">
        <v>314</v>
      </c>
      <c r="D230" s="175" t="s">
        <v>1408</v>
      </c>
      <c r="E230" s="356"/>
      <c r="F230" s="134" t="s">
        <v>1405</v>
      </c>
      <c r="G230" s="357" t="s">
        <v>1406</v>
      </c>
      <c r="H230" s="357" t="s">
        <v>1409</v>
      </c>
      <c r="I230" s="352" t="s">
        <v>308</v>
      </c>
      <c r="J230" s="352">
        <v>2025</v>
      </c>
      <c r="K230" s="135" t="s">
        <v>1358</v>
      </c>
      <c r="L230" s="135" t="s">
        <v>1335</v>
      </c>
      <c r="M230" s="253" t="s">
        <v>1410</v>
      </c>
      <c r="N230" s="353" t="s">
        <v>1411</v>
      </c>
      <c r="O230" s="354" t="s">
        <v>1361</v>
      </c>
      <c r="P230" s="266"/>
      <c r="Q230" s="266"/>
      <c r="R230" s="266"/>
      <c r="S230" s="266"/>
      <c r="T230" s="266"/>
      <c r="U230" s="266"/>
      <c r="V230" s="266"/>
      <c r="W230" s="266"/>
      <c r="X230" s="266"/>
      <c r="Y230" s="266"/>
      <c r="Z230" s="266"/>
      <c r="AA230" s="266"/>
      <c r="AB230" s="266"/>
      <c r="AC230" s="266"/>
      <c r="AD230" s="266"/>
      <c r="AE230" s="266"/>
      <c r="AF230" s="266"/>
      <c r="AG230" s="266"/>
      <c r="AH230" s="266"/>
      <c r="AI230" s="266"/>
      <c r="AJ230" s="266"/>
      <c r="AK230" s="266"/>
      <c r="AL230" s="266"/>
      <c r="AM230" s="266"/>
      <c r="AN230" s="266"/>
      <c r="AO230" s="266"/>
      <c r="AP230" s="266"/>
      <c r="AQ230" s="266"/>
      <c r="AR230" s="266"/>
      <c r="AS230" s="266"/>
      <c r="AT230" s="266"/>
      <c r="AU230" s="266"/>
      <c r="AV230" s="266"/>
      <c r="AW230" s="266"/>
      <c r="AX230" s="266"/>
      <c r="AY230" s="266"/>
      <c r="AZ230" s="266"/>
      <c r="BA230" s="266"/>
      <c r="BB230" s="266"/>
      <c r="BC230" s="266"/>
      <c r="BD230" s="266"/>
      <c r="BE230" s="266"/>
      <c r="BF230" s="266"/>
      <c r="BG230" s="266"/>
      <c r="BH230" s="266"/>
      <c r="BI230" s="266"/>
      <c r="BJ230" s="266"/>
      <c r="BK230" s="266"/>
      <c r="BL230" s="266"/>
      <c r="BM230" s="266"/>
      <c r="BN230" s="266"/>
      <c r="BO230" s="266"/>
      <c r="BP230" s="266"/>
      <c r="BQ230" s="266"/>
      <c r="BR230" s="266"/>
      <c r="BS230" s="266"/>
      <c r="BT230" s="266"/>
      <c r="BU230" s="266"/>
      <c r="BV230" s="266"/>
      <c r="BW230" s="266"/>
      <c r="BX230" s="266"/>
      <c r="BY230" s="266"/>
      <c r="BZ230" s="266"/>
      <c r="CA230" s="266"/>
      <c r="CB230" s="266"/>
      <c r="CC230" s="320"/>
      <c r="CD230" s="320"/>
      <c r="CE230" s="320"/>
      <c r="CF230" s="320"/>
      <c r="CG230" s="320"/>
      <c r="CH230" s="320"/>
      <c r="CI230" s="320"/>
      <c r="CJ230" s="320"/>
      <c r="CK230" s="320"/>
      <c r="CL230" s="320"/>
      <c r="CM230" s="320"/>
      <c r="CN230" s="320"/>
      <c r="CO230" s="320"/>
      <c r="CP230" s="320"/>
      <c r="CQ230" s="320"/>
      <c r="CR230" s="321"/>
    </row>
    <row r="231" spans="1:96" s="322" customFormat="1" ht="15" customHeight="1" x14ac:dyDescent="0.35">
      <c r="A231" s="355">
        <v>279</v>
      </c>
      <c r="B231" s="178" t="s">
        <v>1393</v>
      </c>
      <c r="C231" s="358" t="s">
        <v>314</v>
      </c>
      <c r="D231" s="175" t="s">
        <v>1412</v>
      </c>
      <c r="E231" s="358"/>
      <c r="F231" s="358" t="s">
        <v>1413</v>
      </c>
      <c r="G231" s="358">
        <v>0</v>
      </c>
      <c r="H231" s="358">
        <v>237</v>
      </c>
      <c r="I231" s="359" t="s">
        <v>398</v>
      </c>
      <c r="J231" s="358">
        <v>2026</v>
      </c>
      <c r="K231" s="135" t="s">
        <v>1358</v>
      </c>
      <c r="L231" s="135" t="s">
        <v>1335</v>
      </c>
      <c r="M231" s="360" t="s">
        <v>1414</v>
      </c>
      <c r="N231" s="358"/>
      <c r="O231" s="361"/>
      <c r="P231" s="266"/>
      <c r="Q231" s="266"/>
      <c r="R231" s="266"/>
      <c r="S231" s="266"/>
      <c r="T231" s="266"/>
      <c r="U231" s="266"/>
      <c r="V231" s="266"/>
      <c r="W231" s="266"/>
      <c r="X231" s="266"/>
      <c r="Y231" s="266"/>
      <c r="Z231" s="266"/>
      <c r="AA231" s="266"/>
      <c r="AB231" s="266"/>
      <c r="AC231" s="266"/>
      <c r="AD231" s="266"/>
      <c r="AE231" s="266"/>
      <c r="AF231" s="266"/>
      <c r="AG231" s="266"/>
      <c r="AH231" s="266"/>
      <c r="AI231" s="266"/>
      <c r="AJ231" s="266"/>
      <c r="AK231" s="266"/>
      <c r="AL231" s="266"/>
      <c r="AM231" s="266"/>
      <c r="AN231" s="266"/>
      <c r="AO231" s="266"/>
      <c r="AP231" s="266"/>
      <c r="AQ231" s="266"/>
      <c r="AR231" s="266"/>
      <c r="AS231" s="266"/>
      <c r="AT231" s="266"/>
      <c r="AU231" s="266"/>
      <c r="AV231" s="266"/>
      <c r="AW231" s="266"/>
      <c r="AX231" s="266"/>
      <c r="AY231" s="266"/>
      <c r="AZ231" s="266"/>
      <c r="BA231" s="266"/>
      <c r="BB231" s="266"/>
      <c r="BC231" s="266"/>
      <c r="BD231" s="266"/>
      <c r="BE231" s="266"/>
      <c r="BF231" s="266"/>
      <c r="BG231" s="266"/>
      <c r="BH231" s="266"/>
      <c r="BI231" s="266"/>
      <c r="BJ231" s="266"/>
      <c r="BK231" s="266"/>
      <c r="BL231" s="266"/>
      <c r="BM231" s="266"/>
      <c r="BN231" s="266"/>
      <c r="BO231" s="266"/>
      <c r="BP231" s="266"/>
      <c r="BQ231" s="266"/>
      <c r="BR231" s="266"/>
      <c r="BS231" s="266"/>
      <c r="BT231" s="266"/>
      <c r="BU231" s="266"/>
      <c r="BV231" s="266"/>
      <c r="BW231" s="266"/>
      <c r="BX231" s="266"/>
      <c r="BY231" s="266"/>
      <c r="BZ231" s="266"/>
      <c r="CA231" s="266"/>
      <c r="CB231" s="266"/>
      <c r="CC231" s="320"/>
      <c r="CD231" s="320"/>
      <c r="CE231" s="320"/>
      <c r="CF231" s="320"/>
      <c r="CG231" s="320"/>
      <c r="CH231" s="320"/>
      <c r="CI231" s="320"/>
      <c r="CJ231" s="320"/>
      <c r="CK231" s="320"/>
      <c r="CL231" s="320"/>
      <c r="CM231" s="320"/>
      <c r="CN231" s="320"/>
      <c r="CO231" s="320"/>
      <c r="CP231" s="320"/>
      <c r="CQ231" s="320"/>
      <c r="CR231" s="321"/>
    </row>
    <row r="232" spans="1:96" ht="15" customHeight="1" x14ac:dyDescent="0.35">
      <c r="A232" s="255">
        <v>280</v>
      </c>
      <c r="B232" s="217" t="s">
        <v>1415</v>
      </c>
      <c r="C232" s="217" t="s">
        <v>305</v>
      </c>
      <c r="D232" s="175" t="s">
        <v>1416</v>
      </c>
      <c r="E232" s="217" t="s">
        <v>1417</v>
      </c>
      <c r="F232" s="256" t="s">
        <v>170</v>
      </c>
      <c r="G232" s="257" t="s">
        <v>170</v>
      </c>
      <c r="H232" s="257" t="s">
        <v>170</v>
      </c>
      <c r="I232" s="257" t="s">
        <v>308</v>
      </c>
      <c r="J232" s="257">
        <v>2023</v>
      </c>
      <c r="K232" s="217" t="s">
        <v>1418</v>
      </c>
      <c r="L232" s="217" t="s">
        <v>1419</v>
      </c>
      <c r="M232" s="217" t="s">
        <v>1420</v>
      </c>
      <c r="N232" s="217" t="s">
        <v>1421</v>
      </c>
      <c r="O232" s="325" t="s">
        <v>1422</v>
      </c>
      <c r="P232" s="370" t="s">
        <v>170</v>
      </c>
    </row>
    <row r="233" spans="1:96" ht="14.5" x14ac:dyDescent="0.35">
      <c r="A233" s="255">
        <v>281</v>
      </c>
      <c r="B233" s="217" t="s">
        <v>1423</v>
      </c>
      <c r="C233" s="217" t="s">
        <v>305</v>
      </c>
      <c r="D233" s="175" t="s">
        <v>1424</v>
      </c>
      <c r="E233" s="217" t="s">
        <v>1425</v>
      </c>
      <c r="F233" s="256" t="s">
        <v>170</v>
      </c>
      <c r="G233" s="258" t="s">
        <v>170</v>
      </c>
      <c r="H233" s="258" t="s">
        <v>170</v>
      </c>
      <c r="I233" s="258" t="s">
        <v>324</v>
      </c>
      <c r="J233" s="258">
        <v>2024</v>
      </c>
      <c r="K233" s="217" t="s">
        <v>1426</v>
      </c>
      <c r="L233" s="217" t="s">
        <v>729</v>
      </c>
      <c r="M233" s="217" t="s">
        <v>1427</v>
      </c>
      <c r="N233" s="217" t="s">
        <v>1428</v>
      </c>
      <c r="O233" s="256" t="s">
        <v>1429</v>
      </c>
      <c r="P233" s="370" t="s">
        <v>170</v>
      </c>
    </row>
    <row r="234" spans="1:96" ht="15" customHeight="1" x14ac:dyDescent="0.35">
      <c r="A234" s="255">
        <v>282</v>
      </c>
      <c r="B234" s="217" t="s">
        <v>1430</v>
      </c>
      <c r="C234" s="217" t="s">
        <v>314</v>
      </c>
      <c r="D234" s="217" t="s">
        <v>1431</v>
      </c>
      <c r="E234" s="217"/>
      <c r="F234" s="256" t="s">
        <v>329</v>
      </c>
      <c r="G234" s="258">
        <v>0</v>
      </c>
      <c r="H234" s="258">
        <v>30</v>
      </c>
      <c r="I234" s="258" t="s">
        <v>727</v>
      </c>
      <c r="J234" s="258">
        <v>2024</v>
      </c>
      <c r="K234" s="217" t="s">
        <v>1432</v>
      </c>
      <c r="L234" s="217" t="s">
        <v>736</v>
      </c>
      <c r="M234" s="217" t="s">
        <v>1433</v>
      </c>
      <c r="N234" s="217" t="s">
        <v>1434</v>
      </c>
      <c r="O234" s="325" t="s">
        <v>1435</v>
      </c>
      <c r="P234" s="370" t="s">
        <v>170</v>
      </c>
    </row>
    <row r="235" spans="1:96" ht="18" customHeight="1" x14ac:dyDescent="0.35">
      <c r="A235" s="255">
        <v>283</v>
      </c>
      <c r="B235" s="217" t="s">
        <v>1430</v>
      </c>
      <c r="C235" s="217" t="s">
        <v>314</v>
      </c>
      <c r="D235" s="217" t="s">
        <v>1431</v>
      </c>
      <c r="E235" s="217"/>
      <c r="F235" s="256" t="s">
        <v>329</v>
      </c>
      <c r="G235" s="258">
        <v>30</v>
      </c>
      <c r="H235" s="258">
        <v>90</v>
      </c>
      <c r="I235" s="258" t="s">
        <v>398</v>
      </c>
      <c r="J235" s="258">
        <v>2026</v>
      </c>
      <c r="K235" s="217" t="s">
        <v>1432</v>
      </c>
      <c r="L235" s="217" t="s">
        <v>736</v>
      </c>
      <c r="M235" s="217" t="s">
        <v>1436</v>
      </c>
      <c r="N235" s="217" t="s">
        <v>1434</v>
      </c>
      <c r="O235" s="325" t="s">
        <v>1435</v>
      </c>
      <c r="P235" s="370" t="s">
        <v>170</v>
      </c>
    </row>
    <row r="236" spans="1:96" ht="15" customHeight="1" x14ac:dyDescent="0.35">
      <c r="A236" s="255">
        <v>284</v>
      </c>
      <c r="B236" s="217" t="s">
        <v>1437</v>
      </c>
      <c r="C236" s="217" t="s">
        <v>305</v>
      </c>
      <c r="D236" s="217" t="s">
        <v>1438</v>
      </c>
      <c r="E236" s="217" t="s">
        <v>1439</v>
      </c>
      <c r="F236" s="256" t="s">
        <v>170</v>
      </c>
      <c r="G236" s="258" t="s">
        <v>170</v>
      </c>
      <c r="H236" s="258" t="s">
        <v>170</v>
      </c>
      <c r="I236" s="258" t="s">
        <v>727</v>
      </c>
      <c r="J236" s="258">
        <v>2023</v>
      </c>
      <c r="K236" s="217" t="s">
        <v>1440</v>
      </c>
      <c r="L236" s="217" t="s">
        <v>736</v>
      </c>
      <c r="M236" s="217" t="s">
        <v>1441</v>
      </c>
      <c r="N236" s="217" t="s">
        <v>1442</v>
      </c>
      <c r="O236" s="256" t="s">
        <v>1443</v>
      </c>
      <c r="P236" s="370" t="s">
        <v>170</v>
      </c>
    </row>
    <row r="237" spans="1:96" ht="15" customHeight="1" x14ac:dyDescent="0.35">
      <c r="A237" s="255">
        <v>285</v>
      </c>
      <c r="B237" s="217" t="s">
        <v>1437</v>
      </c>
      <c r="C237" s="217" t="s">
        <v>314</v>
      </c>
      <c r="D237" s="217" t="s">
        <v>1444</v>
      </c>
      <c r="E237" s="217" t="s">
        <v>170</v>
      </c>
      <c r="F237" s="256" t="s">
        <v>1445</v>
      </c>
      <c r="G237" s="258">
        <v>217</v>
      </c>
      <c r="H237" s="258">
        <v>338</v>
      </c>
      <c r="I237" s="258" t="s">
        <v>308</v>
      </c>
      <c r="J237" s="258">
        <v>2023</v>
      </c>
      <c r="K237" s="217" t="s">
        <v>1446</v>
      </c>
      <c r="L237" s="217" t="s">
        <v>736</v>
      </c>
      <c r="M237" s="217" t="s">
        <v>1447</v>
      </c>
      <c r="N237" s="217" t="s">
        <v>1448</v>
      </c>
      <c r="O237" s="325" t="s">
        <v>1449</v>
      </c>
      <c r="P237" s="370" t="s">
        <v>170</v>
      </c>
    </row>
    <row r="238" spans="1:96" ht="15" customHeight="1" x14ac:dyDescent="0.35">
      <c r="A238" s="255">
        <v>286</v>
      </c>
      <c r="B238" s="217" t="s">
        <v>1437</v>
      </c>
      <c r="C238" s="217" t="s">
        <v>305</v>
      </c>
      <c r="D238" s="217" t="s">
        <v>1450</v>
      </c>
      <c r="E238" s="217" t="s">
        <v>1451</v>
      </c>
      <c r="F238" s="256" t="s">
        <v>170</v>
      </c>
      <c r="G238" s="258" t="s">
        <v>170</v>
      </c>
      <c r="H238" s="258" t="s">
        <v>170</v>
      </c>
      <c r="I238" s="258" t="s">
        <v>324</v>
      </c>
      <c r="J238" s="258">
        <v>2024</v>
      </c>
      <c r="K238" s="217" t="s">
        <v>1452</v>
      </c>
      <c r="L238" s="217" t="s">
        <v>516</v>
      </c>
      <c r="M238" s="234" t="s">
        <v>1453</v>
      </c>
      <c r="N238" s="217" t="s">
        <v>1454</v>
      </c>
      <c r="O238" s="256" t="s">
        <v>1455</v>
      </c>
      <c r="P238" s="370" t="s">
        <v>170</v>
      </c>
    </row>
    <row r="239" spans="1:96" ht="15" customHeight="1" x14ac:dyDescent="0.35">
      <c r="A239" s="255">
        <v>287</v>
      </c>
      <c r="B239" s="217" t="s">
        <v>1437</v>
      </c>
      <c r="C239" s="217" t="s">
        <v>305</v>
      </c>
      <c r="D239" s="217" t="s">
        <v>1456</v>
      </c>
      <c r="E239" s="217" t="s">
        <v>1457</v>
      </c>
      <c r="F239" s="256" t="s">
        <v>170</v>
      </c>
      <c r="G239" s="258" t="s">
        <v>170</v>
      </c>
      <c r="H239" s="258" t="s">
        <v>170</v>
      </c>
      <c r="I239" s="258" t="s">
        <v>727</v>
      </c>
      <c r="J239" s="258">
        <v>2024</v>
      </c>
      <c r="K239" s="217" t="s">
        <v>1458</v>
      </c>
      <c r="L239" s="217" t="s">
        <v>516</v>
      </c>
      <c r="M239" s="217" t="s">
        <v>1459</v>
      </c>
      <c r="N239" s="217" t="s">
        <v>1460</v>
      </c>
      <c r="O239" s="256" t="s">
        <v>1461</v>
      </c>
      <c r="P239" s="370" t="s">
        <v>170</v>
      </c>
    </row>
    <row r="240" spans="1:96" ht="15" customHeight="1" x14ac:dyDescent="0.35">
      <c r="A240" s="255">
        <v>288</v>
      </c>
      <c r="B240" s="217" t="s">
        <v>1437</v>
      </c>
      <c r="C240" s="217" t="s">
        <v>314</v>
      </c>
      <c r="D240" s="217" t="s">
        <v>1462</v>
      </c>
      <c r="E240" s="217" t="s">
        <v>170</v>
      </c>
      <c r="F240" s="256" t="s">
        <v>1445</v>
      </c>
      <c r="G240" s="258">
        <v>338</v>
      </c>
      <c r="H240" s="258">
        <v>470</v>
      </c>
      <c r="I240" s="258" t="s">
        <v>308</v>
      </c>
      <c r="J240" s="258">
        <v>2024</v>
      </c>
      <c r="K240" s="217" t="s">
        <v>1446</v>
      </c>
      <c r="L240" s="217" t="s">
        <v>736</v>
      </c>
      <c r="M240" s="217" t="s">
        <v>1463</v>
      </c>
      <c r="N240" s="217" t="s">
        <v>1448</v>
      </c>
      <c r="O240" s="325" t="s">
        <v>1464</v>
      </c>
      <c r="P240" s="370" t="s">
        <v>170</v>
      </c>
    </row>
    <row r="241" spans="1:15" ht="15" customHeight="1" x14ac:dyDescent="0.35">
      <c r="A241" s="172">
        <v>198</v>
      </c>
      <c r="B241" s="84" t="s">
        <v>1465</v>
      </c>
      <c r="C241" s="84" t="s">
        <v>305</v>
      </c>
      <c r="D241" s="84" t="s">
        <v>1466</v>
      </c>
      <c r="E241" s="84" t="s">
        <v>1467</v>
      </c>
      <c r="F241" s="84"/>
      <c r="G241" s="180"/>
      <c r="H241" s="215"/>
      <c r="I241" s="181" t="s">
        <v>308</v>
      </c>
      <c r="J241" s="181">
        <v>2021</v>
      </c>
      <c r="K241" s="182" t="s">
        <v>1468</v>
      </c>
      <c r="L241" s="182" t="s">
        <v>1468</v>
      </c>
      <c r="M241" s="182" t="s">
        <v>1469</v>
      </c>
      <c r="N241" s="182" t="s">
        <v>1470</v>
      </c>
      <c r="O241" s="294" t="s">
        <v>1471</v>
      </c>
    </row>
    <row r="242" spans="1:15" ht="15" customHeight="1" x14ac:dyDescent="0.35">
      <c r="A242" s="172">
        <v>199</v>
      </c>
      <c r="B242" s="84" t="s">
        <v>1472</v>
      </c>
      <c r="C242" s="84" t="s">
        <v>305</v>
      </c>
      <c r="D242" s="84" t="s">
        <v>1473</v>
      </c>
      <c r="E242" s="84" t="s">
        <v>1474</v>
      </c>
      <c r="F242" s="84"/>
      <c r="G242" s="84"/>
      <c r="H242" s="173"/>
      <c r="I242" s="173" t="s">
        <v>308</v>
      </c>
      <c r="J242" s="173">
        <v>2021</v>
      </c>
      <c r="K242" s="182" t="s">
        <v>1468</v>
      </c>
      <c r="L242" s="182" t="s">
        <v>1468</v>
      </c>
      <c r="M242" s="182" t="s">
        <v>1475</v>
      </c>
      <c r="N242" s="182" t="s">
        <v>1476</v>
      </c>
      <c r="O242" s="294" t="s">
        <v>1477</v>
      </c>
    </row>
    <row r="243" spans="1:15" ht="15" customHeight="1" x14ac:dyDescent="0.35">
      <c r="A243" s="172">
        <v>200</v>
      </c>
      <c r="B243" s="84" t="s">
        <v>1478</v>
      </c>
      <c r="C243" s="84" t="s">
        <v>305</v>
      </c>
      <c r="D243" s="84" t="s">
        <v>1479</v>
      </c>
      <c r="E243" s="84" t="s">
        <v>1480</v>
      </c>
      <c r="F243" s="84"/>
      <c r="G243" s="84"/>
      <c r="H243" s="173"/>
      <c r="I243" s="173" t="s">
        <v>308</v>
      </c>
      <c r="J243" s="173">
        <v>2021</v>
      </c>
      <c r="K243" s="182" t="s">
        <v>1468</v>
      </c>
      <c r="L243" s="182" t="s">
        <v>1468</v>
      </c>
      <c r="M243" s="182" t="s">
        <v>1481</v>
      </c>
      <c r="N243" s="182" t="s">
        <v>1482</v>
      </c>
      <c r="O243" s="294" t="s">
        <v>1483</v>
      </c>
    </row>
    <row r="244" spans="1:15" ht="15" customHeight="1" x14ac:dyDescent="0.35">
      <c r="A244" s="172">
        <v>201</v>
      </c>
      <c r="B244" s="84" t="s">
        <v>1478</v>
      </c>
      <c r="C244" s="84" t="s">
        <v>314</v>
      </c>
      <c r="D244" s="84" t="s">
        <v>1484</v>
      </c>
      <c r="E244" s="84"/>
      <c r="F244" s="84" t="s">
        <v>1485</v>
      </c>
      <c r="G244" s="174">
        <v>0</v>
      </c>
      <c r="H244" s="214">
        <v>32400000</v>
      </c>
      <c r="I244" s="173" t="s">
        <v>308</v>
      </c>
      <c r="J244" s="173">
        <v>2025</v>
      </c>
      <c r="K244" s="182" t="s">
        <v>1468</v>
      </c>
      <c r="L244" s="182" t="s">
        <v>1468</v>
      </c>
      <c r="M244" s="182" t="s">
        <v>1486</v>
      </c>
      <c r="N244" s="182" t="s">
        <v>1487</v>
      </c>
      <c r="O244" s="294" t="s">
        <v>1488</v>
      </c>
    </row>
    <row r="245" spans="1:15" s="225" customFormat="1" ht="15" customHeight="1" x14ac:dyDescent="0.35">
      <c r="A245" s="172">
        <v>202</v>
      </c>
      <c r="B245" s="84" t="s">
        <v>1489</v>
      </c>
      <c r="C245" s="84" t="s">
        <v>305</v>
      </c>
      <c r="D245" s="84" t="s">
        <v>1490</v>
      </c>
      <c r="E245" s="84" t="s">
        <v>1491</v>
      </c>
      <c r="F245" s="84"/>
      <c r="G245" s="84"/>
      <c r="H245" s="173"/>
      <c r="I245" s="173" t="s">
        <v>308</v>
      </c>
      <c r="J245" s="173">
        <v>2023</v>
      </c>
      <c r="K245" s="173" t="s">
        <v>1492</v>
      </c>
      <c r="L245" s="173" t="s">
        <v>1493</v>
      </c>
      <c r="M245" s="243" t="s">
        <v>1494</v>
      </c>
      <c r="N245" s="173" t="s">
        <v>1495</v>
      </c>
      <c r="O245" s="294" t="s">
        <v>1496</v>
      </c>
    </row>
    <row r="246" spans="1:15" ht="15" customHeight="1" x14ac:dyDescent="0.35">
      <c r="A246" s="172">
        <v>203</v>
      </c>
      <c r="B246" s="84" t="s">
        <v>1497</v>
      </c>
      <c r="C246" s="84" t="s">
        <v>305</v>
      </c>
      <c r="D246" s="84" t="s">
        <v>1498</v>
      </c>
      <c r="E246" s="84" t="s">
        <v>1499</v>
      </c>
      <c r="F246" s="84"/>
      <c r="G246" s="84"/>
      <c r="H246" s="173"/>
      <c r="I246" s="173" t="s">
        <v>308</v>
      </c>
      <c r="J246" s="173">
        <v>2021</v>
      </c>
      <c r="K246" s="84" t="s">
        <v>1500</v>
      </c>
      <c r="L246" s="84" t="s">
        <v>1501</v>
      </c>
      <c r="M246" s="84" t="s">
        <v>1502</v>
      </c>
      <c r="N246" s="84" t="s">
        <v>1495</v>
      </c>
      <c r="O246" s="260" t="s">
        <v>1503</v>
      </c>
    </row>
    <row r="247" spans="1:15" ht="15" customHeight="1" x14ac:dyDescent="0.35">
      <c r="A247" s="172">
        <v>204</v>
      </c>
      <c r="B247" s="84" t="s">
        <v>1497</v>
      </c>
      <c r="C247" s="84" t="s">
        <v>305</v>
      </c>
      <c r="D247" s="84" t="s">
        <v>1504</v>
      </c>
      <c r="E247" s="84" t="s">
        <v>1505</v>
      </c>
      <c r="F247" s="84"/>
      <c r="G247" s="84"/>
      <c r="H247" s="173"/>
      <c r="I247" s="173" t="s">
        <v>308</v>
      </c>
      <c r="J247" s="173">
        <v>2024</v>
      </c>
      <c r="K247" s="84" t="s">
        <v>1500</v>
      </c>
      <c r="L247" s="84" t="s">
        <v>1501</v>
      </c>
      <c r="M247" s="84" t="s">
        <v>1506</v>
      </c>
      <c r="N247" s="84" t="s">
        <v>1495</v>
      </c>
      <c r="O247" s="260" t="s">
        <v>1503</v>
      </c>
    </row>
    <row r="248" spans="1:15" ht="15" customHeight="1" x14ac:dyDescent="0.35">
      <c r="A248" s="172">
        <v>205</v>
      </c>
      <c r="B248" s="84" t="s">
        <v>1507</v>
      </c>
      <c r="C248" s="84" t="s">
        <v>305</v>
      </c>
      <c r="D248" s="84" t="s">
        <v>1508</v>
      </c>
      <c r="E248" s="84" t="s">
        <v>1509</v>
      </c>
      <c r="F248" s="84"/>
      <c r="G248" s="84"/>
      <c r="H248" s="173"/>
      <c r="I248" s="173" t="s">
        <v>308</v>
      </c>
      <c r="J248" s="173">
        <v>2023</v>
      </c>
      <c r="K248" s="84" t="s">
        <v>1510</v>
      </c>
      <c r="L248" s="84" t="s">
        <v>1493</v>
      </c>
      <c r="M248" s="84" t="s">
        <v>1511</v>
      </c>
      <c r="N248" s="84" t="s">
        <v>1512</v>
      </c>
      <c r="O248" s="260" t="s">
        <v>1513</v>
      </c>
    </row>
    <row r="249" spans="1:15" s="104" customFormat="1" ht="15" customHeight="1" x14ac:dyDescent="0.35">
      <c r="A249" s="172">
        <v>206</v>
      </c>
      <c r="B249" s="84" t="s">
        <v>1514</v>
      </c>
      <c r="C249" s="84" t="s">
        <v>305</v>
      </c>
      <c r="D249" s="84" t="s">
        <v>1515</v>
      </c>
      <c r="E249" s="84" t="s">
        <v>1516</v>
      </c>
      <c r="F249" s="84"/>
      <c r="G249" s="84"/>
      <c r="H249" s="173"/>
      <c r="I249" s="173" t="s">
        <v>398</v>
      </c>
      <c r="J249" s="173">
        <v>2025</v>
      </c>
      <c r="K249" s="84" t="s">
        <v>1517</v>
      </c>
      <c r="L249" s="84" t="s">
        <v>1493</v>
      </c>
      <c r="M249" s="84" t="s">
        <v>1518</v>
      </c>
      <c r="N249" s="84" t="s">
        <v>1519</v>
      </c>
      <c r="O249" s="260" t="s">
        <v>1520</v>
      </c>
    </row>
    <row r="250" spans="1:15" ht="15" customHeight="1" x14ac:dyDescent="0.35">
      <c r="A250" s="172">
        <v>207</v>
      </c>
      <c r="B250" s="84" t="s">
        <v>1521</v>
      </c>
      <c r="C250" s="84" t="s">
        <v>305</v>
      </c>
      <c r="D250" s="84" t="s">
        <v>1522</v>
      </c>
      <c r="E250" s="84" t="s">
        <v>1523</v>
      </c>
      <c r="F250" s="84"/>
      <c r="G250" s="84"/>
      <c r="H250" s="173"/>
      <c r="I250" s="173" t="s">
        <v>398</v>
      </c>
      <c r="J250" s="173">
        <v>2022</v>
      </c>
      <c r="K250" s="84" t="s">
        <v>1524</v>
      </c>
      <c r="L250" s="84" t="s">
        <v>1525</v>
      </c>
      <c r="M250" s="84" t="s">
        <v>1526</v>
      </c>
      <c r="N250" s="84" t="s">
        <v>1527</v>
      </c>
      <c r="O250" s="260" t="s">
        <v>1528</v>
      </c>
    </row>
    <row r="251" spans="1:15" ht="15" customHeight="1" x14ac:dyDescent="0.35">
      <c r="A251" s="172">
        <v>208</v>
      </c>
      <c r="B251" s="84" t="s">
        <v>1521</v>
      </c>
      <c r="C251" s="84" t="s">
        <v>305</v>
      </c>
      <c r="D251" s="84" t="s">
        <v>1529</v>
      </c>
      <c r="E251" s="84" t="s">
        <v>1530</v>
      </c>
      <c r="F251" s="84"/>
      <c r="G251" s="84"/>
      <c r="H251" s="173"/>
      <c r="I251" s="173" t="s">
        <v>308</v>
      </c>
      <c r="J251" s="173">
        <v>2021</v>
      </c>
      <c r="K251" s="84" t="s">
        <v>516</v>
      </c>
      <c r="L251" s="84" t="s">
        <v>1531</v>
      </c>
      <c r="M251" s="84" t="s">
        <v>1532</v>
      </c>
      <c r="N251" s="84" t="s">
        <v>1533</v>
      </c>
      <c r="O251" s="260" t="s">
        <v>1534</v>
      </c>
    </row>
    <row r="252" spans="1:15" ht="15" customHeight="1" x14ac:dyDescent="0.35">
      <c r="A252" s="172">
        <v>209</v>
      </c>
      <c r="B252" s="84" t="s">
        <v>1521</v>
      </c>
      <c r="C252" s="84" t="s">
        <v>305</v>
      </c>
      <c r="D252" s="84" t="s">
        <v>1535</v>
      </c>
      <c r="E252" s="84" t="s">
        <v>1536</v>
      </c>
      <c r="F252" s="84"/>
      <c r="G252" s="84"/>
      <c r="H252" s="173"/>
      <c r="I252" s="173" t="s">
        <v>398</v>
      </c>
      <c r="J252" s="173">
        <v>2022</v>
      </c>
      <c r="K252" s="84" t="s">
        <v>664</v>
      </c>
      <c r="L252" s="84" t="s">
        <v>1537</v>
      </c>
      <c r="M252" s="84" t="s">
        <v>1538</v>
      </c>
      <c r="N252" s="84" t="s">
        <v>1539</v>
      </c>
      <c r="O252" s="260" t="s">
        <v>1540</v>
      </c>
    </row>
    <row r="253" spans="1:15" ht="15" customHeight="1" x14ac:dyDescent="0.35">
      <c r="A253" s="172">
        <v>210</v>
      </c>
      <c r="B253" s="84" t="s">
        <v>1521</v>
      </c>
      <c r="C253" s="84" t="s">
        <v>305</v>
      </c>
      <c r="D253" s="84" t="s">
        <v>1541</v>
      </c>
      <c r="E253" s="84" t="s">
        <v>1542</v>
      </c>
      <c r="F253" s="84"/>
      <c r="G253" s="84"/>
      <c r="H253" s="173"/>
      <c r="I253" s="173" t="s">
        <v>398</v>
      </c>
      <c r="J253" s="173">
        <v>2022</v>
      </c>
      <c r="K253" s="84" t="s">
        <v>516</v>
      </c>
      <c r="L253" s="84" t="s">
        <v>1543</v>
      </c>
      <c r="M253" s="84" t="s">
        <v>1544</v>
      </c>
      <c r="N253" s="84" t="s">
        <v>1545</v>
      </c>
      <c r="O253" s="260" t="s">
        <v>1546</v>
      </c>
    </row>
    <row r="254" spans="1:15" ht="15" customHeight="1" x14ac:dyDescent="0.35">
      <c r="A254" s="172">
        <v>211</v>
      </c>
      <c r="B254" s="84" t="s">
        <v>1521</v>
      </c>
      <c r="C254" s="84" t="s">
        <v>305</v>
      </c>
      <c r="D254" s="84" t="s">
        <v>1547</v>
      </c>
      <c r="E254" s="84" t="s">
        <v>1548</v>
      </c>
      <c r="F254" s="84"/>
      <c r="G254" s="84"/>
      <c r="H254" s="173"/>
      <c r="I254" s="173" t="s">
        <v>308</v>
      </c>
      <c r="J254" s="173">
        <v>2021</v>
      </c>
      <c r="K254" s="84" t="s">
        <v>664</v>
      </c>
      <c r="L254" s="84" t="s">
        <v>1537</v>
      </c>
      <c r="M254" s="84" t="s">
        <v>1549</v>
      </c>
      <c r="N254" s="84" t="s">
        <v>1550</v>
      </c>
      <c r="O254" s="260" t="s">
        <v>1551</v>
      </c>
    </row>
    <row r="255" spans="1:15" ht="15" customHeight="1" x14ac:dyDescent="0.35">
      <c r="A255" s="172">
        <v>212</v>
      </c>
      <c r="B255" s="84" t="s">
        <v>1521</v>
      </c>
      <c r="C255" s="84" t="s">
        <v>305</v>
      </c>
      <c r="D255" s="84" t="s">
        <v>1552</v>
      </c>
      <c r="E255" s="84" t="s">
        <v>1553</v>
      </c>
      <c r="F255" s="84"/>
      <c r="G255" s="84"/>
      <c r="H255" s="173"/>
      <c r="I255" s="173" t="s">
        <v>308</v>
      </c>
      <c r="J255" s="173">
        <v>2021</v>
      </c>
      <c r="K255" s="84" t="s">
        <v>1554</v>
      </c>
      <c r="L255" s="84" t="s">
        <v>1554</v>
      </c>
      <c r="M255" s="84" t="s">
        <v>1555</v>
      </c>
      <c r="N255" s="84" t="s">
        <v>1555</v>
      </c>
      <c r="O255" s="260" t="s">
        <v>1556</v>
      </c>
    </row>
    <row r="256" spans="1:15" ht="15" customHeight="1" x14ac:dyDescent="0.35">
      <c r="A256" s="172">
        <v>213</v>
      </c>
      <c r="B256" s="84" t="s">
        <v>1521</v>
      </c>
      <c r="C256" s="84" t="s">
        <v>305</v>
      </c>
      <c r="D256" s="84" t="s">
        <v>1557</v>
      </c>
      <c r="E256" s="84" t="s">
        <v>1558</v>
      </c>
      <c r="F256" s="84"/>
      <c r="G256" s="84"/>
      <c r="H256" s="173"/>
      <c r="I256" s="173" t="s">
        <v>398</v>
      </c>
      <c r="J256" s="173">
        <v>2022</v>
      </c>
      <c r="K256" s="84" t="s">
        <v>516</v>
      </c>
      <c r="L256" s="84" t="s">
        <v>1531</v>
      </c>
      <c r="M256" s="84" t="s">
        <v>1559</v>
      </c>
      <c r="N256" s="84" t="s">
        <v>1560</v>
      </c>
      <c r="O256" s="260" t="s">
        <v>1561</v>
      </c>
    </row>
    <row r="257" spans="1:111" ht="15" customHeight="1" x14ac:dyDescent="0.35">
      <c r="A257" s="172">
        <v>214</v>
      </c>
      <c r="B257" s="84" t="s">
        <v>1521</v>
      </c>
      <c r="C257" s="84" t="s">
        <v>305</v>
      </c>
      <c r="D257" s="84" t="s">
        <v>1562</v>
      </c>
      <c r="E257" s="84" t="s">
        <v>1563</v>
      </c>
      <c r="F257" s="84"/>
      <c r="G257" s="84"/>
      <c r="H257" s="173"/>
      <c r="I257" s="173" t="s">
        <v>398</v>
      </c>
      <c r="J257" s="173">
        <v>2022</v>
      </c>
      <c r="K257" s="84" t="s">
        <v>516</v>
      </c>
      <c r="L257" s="84" t="s">
        <v>1543</v>
      </c>
      <c r="M257" s="84" t="s">
        <v>1564</v>
      </c>
      <c r="N257" s="84" t="s">
        <v>1565</v>
      </c>
      <c r="O257" s="260" t="s">
        <v>1566</v>
      </c>
    </row>
    <row r="258" spans="1:111" s="144" customFormat="1" ht="15" customHeight="1" x14ac:dyDescent="0.35">
      <c r="A258" s="242">
        <v>215</v>
      </c>
      <c r="B258" s="247" t="s">
        <v>1567</v>
      </c>
      <c r="C258" s="247" t="s">
        <v>314</v>
      </c>
      <c r="D258" s="234" t="s">
        <v>1568</v>
      </c>
      <c r="E258" s="234"/>
      <c r="F258" s="234" t="s">
        <v>1569</v>
      </c>
      <c r="G258" s="234">
        <v>0</v>
      </c>
      <c r="H258" s="237">
        <v>5</v>
      </c>
      <c r="I258" s="237" t="s">
        <v>308</v>
      </c>
      <c r="J258" s="237">
        <v>2025</v>
      </c>
      <c r="K258" s="234" t="s">
        <v>1570</v>
      </c>
      <c r="L258" s="234" t="s">
        <v>1570</v>
      </c>
      <c r="M258" s="240" t="s">
        <v>1571</v>
      </c>
      <c r="N258" s="247" t="s">
        <v>1572</v>
      </c>
      <c r="O258" s="326" t="s">
        <v>1573</v>
      </c>
      <c r="P258" s="165"/>
      <c r="Q258" s="104"/>
      <c r="R258" s="104"/>
      <c r="S258" s="104"/>
      <c r="T258" s="104"/>
      <c r="U258" s="104"/>
      <c r="V258" s="104"/>
      <c r="W258" s="104"/>
      <c r="X258" s="104"/>
      <c r="Y258" s="104"/>
      <c r="Z258" s="104"/>
      <c r="AA258" s="104"/>
      <c r="AB258" s="104"/>
      <c r="AC258" s="104"/>
      <c r="AD258" s="104"/>
      <c r="AE258" s="104"/>
      <c r="AF258" s="104"/>
      <c r="AG258" s="104"/>
      <c r="AH258" s="104"/>
      <c r="AI258" s="104"/>
      <c r="AJ258" s="104"/>
      <c r="AK258" s="104"/>
      <c r="AL258" s="104"/>
      <c r="AM258" s="104"/>
      <c r="AN258" s="104"/>
      <c r="AO258" s="104"/>
      <c r="AP258" s="104"/>
      <c r="AQ258" s="104"/>
      <c r="AR258" s="104"/>
      <c r="AS258" s="104"/>
      <c r="AT258" s="104"/>
      <c r="AU258" s="104"/>
      <c r="AV258" s="104"/>
      <c r="AW258" s="104"/>
      <c r="AX258" s="104"/>
      <c r="AY258" s="104"/>
      <c r="AZ258" s="104"/>
      <c r="BA258" s="104"/>
      <c r="BB258" s="104"/>
      <c r="BC258" s="104"/>
      <c r="BD258" s="104"/>
      <c r="BE258" s="104"/>
      <c r="BF258" s="104"/>
      <c r="BG258" s="104"/>
      <c r="BH258" s="104"/>
      <c r="BI258" s="104"/>
      <c r="BJ258" s="104"/>
      <c r="BK258" s="104"/>
      <c r="BL258" s="104"/>
      <c r="BM258" s="104"/>
      <c r="BN258" s="104"/>
      <c r="BO258" s="104"/>
      <c r="BP258" s="104"/>
      <c r="BQ258" s="104"/>
      <c r="BR258" s="104"/>
      <c r="BS258" s="104"/>
      <c r="BT258" s="104"/>
      <c r="BU258" s="104"/>
      <c r="BV258" s="104"/>
      <c r="BW258" s="104"/>
      <c r="BX258" s="104"/>
      <c r="BY258" s="104"/>
      <c r="BZ258" s="104"/>
      <c r="CA258" s="104"/>
      <c r="CB258" s="104"/>
      <c r="CC258" s="104"/>
      <c r="CD258" s="104"/>
      <c r="CE258" s="104"/>
      <c r="CF258" s="104"/>
      <c r="CG258" s="104"/>
      <c r="CH258" s="104"/>
      <c r="CI258" s="104"/>
      <c r="CJ258" s="104"/>
      <c r="CK258" s="104"/>
      <c r="CL258" s="104"/>
      <c r="CM258" s="104"/>
      <c r="CN258" s="104"/>
      <c r="CO258" s="104"/>
      <c r="CP258" s="104"/>
      <c r="CQ258" s="104"/>
      <c r="CR258" s="104"/>
      <c r="CS258" s="104"/>
      <c r="CT258" s="104"/>
      <c r="CU258" s="104"/>
      <c r="CV258" s="104"/>
      <c r="CW258" s="104"/>
      <c r="CX258" s="104"/>
      <c r="CY258" s="104"/>
      <c r="CZ258" s="104"/>
      <c r="DA258" s="104"/>
      <c r="DB258" s="104"/>
      <c r="DC258" s="104"/>
      <c r="DD258" s="104"/>
      <c r="DE258" s="104"/>
      <c r="DF258" s="104"/>
      <c r="DG258" s="104"/>
    </row>
    <row r="259" spans="1:111" s="143" customFormat="1" ht="15" customHeight="1" x14ac:dyDescent="0.35">
      <c r="A259" s="238">
        <v>289</v>
      </c>
      <c r="B259" s="247" t="s">
        <v>1567</v>
      </c>
      <c r="C259" s="247" t="s">
        <v>305</v>
      </c>
      <c r="D259" s="234" t="s">
        <v>1574</v>
      </c>
      <c r="E259" s="234" t="s">
        <v>1575</v>
      </c>
      <c r="F259" s="234" t="s">
        <v>170</v>
      </c>
      <c r="G259" s="234" t="s">
        <v>170</v>
      </c>
      <c r="H259" s="237" t="s">
        <v>170</v>
      </c>
      <c r="I259" s="237" t="s">
        <v>398</v>
      </c>
      <c r="J259" s="237">
        <v>2026</v>
      </c>
      <c r="K259" s="234" t="s">
        <v>1570</v>
      </c>
      <c r="L259" s="234" t="s">
        <v>1570</v>
      </c>
      <c r="M259" s="232" t="s">
        <v>1576</v>
      </c>
      <c r="N259" s="247" t="s">
        <v>170</v>
      </c>
      <c r="O259" s="309" t="s">
        <v>1577</v>
      </c>
      <c r="P259" s="165"/>
      <c r="Q259"/>
      <c r="R259"/>
      <c r="S259"/>
      <c r="T259"/>
      <c r="U259"/>
      <c r="V259"/>
      <c r="W259"/>
      <c r="X259"/>
      <c r="Y259"/>
      <c r="Z259"/>
      <c r="AA259"/>
      <c r="AB259"/>
      <c r="AC259"/>
      <c r="AD259"/>
      <c r="AE259"/>
      <c r="AF259"/>
      <c r="AG259"/>
      <c r="AH259"/>
      <c r="AI259"/>
      <c r="AJ259"/>
      <c r="AK259"/>
      <c r="AL259"/>
      <c r="AM259"/>
      <c r="AN259"/>
      <c r="AO259"/>
      <c r="AP259"/>
      <c r="AQ259"/>
      <c r="AR259"/>
      <c r="AS259"/>
      <c r="AT259"/>
      <c r="AU259"/>
      <c r="AV259"/>
      <c r="AW259"/>
      <c r="AX259"/>
      <c r="AY259"/>
      <c r="AZ259"/>
      <c r="BA259"/>
      <c r="BB259"/>
      <c r="BC259"/>
      <c r="BD259"/>
      <c r="BE259"/>
      <c r="BF259"/>
      <c r="BG259"/>
      <c r="BH259"/>
      <c r="BI259"/>
      <c r="BJ259"/>
      <c r="BK259"/>
      <c r="BL259"/>
      <c r="BM259"/>
      <c r="BN259"/>
      <c r="BO259"/>
      <c r="BP259"/>
      <c r="BQ259"/>
      <c r="BR259"/>
      <c r="BS259"/>
      <c r="BT259"/>
      <c r="BU259"/>
      <c r="BV259"/>
      <c r="BW259"/>
      <c r="BX259"/>
      <c r="BY259"/>
      <c r="BZ259"/>
      <c r="CA259"/>
      <c r="CB259"/>
      <c r="CC259"/>
      <c r="CD259"/>
      <c r="CE259"/>
      <c r="CF259"/>
      <c r="CG259"/>
      <c r="CH259"/>
      <c r="CI259"/>
      <c r="CJ259"/>
      <c r="CK259"/>
      <c r="CL259"/>
      <c r="CM259"/>
      <c r="CN259"/>
      <c r="CO259"/>
      <c r="CP259"/>
      <c r="CQ259"/>
      <c r="CR259"/>
      <c r="CS259"/>
      <c r="CT259"/>
      <c r="CU259"/>
      <c r="CV259"/>
      <c r="CW259"/>
      <c r="CX259"/>
      <c r="CY259"/>
      <c r="CZ259"/>
      <c r="DA259"/>
      <c r="DB259"/>
      <c r="DC259"/>
      <c r="DD259"/>
      <c r="DE259"/>
      <c r="DF259"/>
      <c r="DG259"/>
    </row>
    <row r="260" spans="1:111" s="169" customFormat="1" ht="15" customHeight="1" x14ac:dyDescent="0.35">
      <c r="A260" s="167">
        <v>216</v>
      </c>
      <c r="B260" s="176" t="s">
        <v>1567</v>
      </c>
      <c r="C260" s="176" t="s">
        <v>314</v>
      </c>
      <c r="D260" s="176" t="s">
        <v>1578</v>
      </c>
      <c r="E260" s="176" t="s">
        <v>170</v>
      </c>
      <c r="F260" s="176" t="s">
        <v>502</v>
      </c>
      <c r="G260" s="176">
        <v>0</v>
      </c>
      <c r="H260" s="213">
        <v>1000</v>
      </c>
      <c r="I260" s="168" t="s">
        <v>308</v>
      </c>
      <c r="J260" s="168">
        <v>2025</v>
      </c>
      <c r="K260" s="234" t="s">
        <v>1570</v>
      </c>
      <c r="L260" s="234" t="s">
        <v>1570</v>
      </c>
      <c r="M260" s="176" t="s">
        <v>1579</v>
      </c>
      <c r="N260" s="176" t="s">
        <v>1580</v>
      </c>
      <c r="O260" s="327" t="s">
        <v>1581</v>
      </c>
      <c r="P260" s="104"/>
      <c r="Q260" s="104"/>
      <c r="R260" s="104"/>
      <c r="S260" s="104"/>
      <c r="T260" s="104"/>
      <c r="U260" s="104"/>
      <c r="V260" s="104"/>
      <c r="W260" s="104"/>
      <c r="X260" s="104"/>
      <c r="Y260" s="104"/>
      <c r="Z260" s="104"/>
      <c r="AA260" s="104"/>
      <c r="AB260" s="104"/>
      <c r="AC260" s="104"/>
      <c r="AD260" s="104"/>
      <c r="AE260" s="104"/>
      <c r="AF260" s="104"/>
      <c r="AG260" s="104"/>
      <c r="AH260" s="104"/>
      <c r="AI260" s="104"/>
      <c r="AJ260" s="104"/>
      <c r="AK260" s="104"/>
      <c r="AL260" s="104"/>
      <c r="AM260" s="104"/>
      <c r="AN260" s="104"/>
      <c r="AO260" s="104"/>
      <c r="AP260" s="104"/>
      <c r="AQ260" s="104"/>
      <c r="AR260" s="104"/>
      <c r="AS260" s="104"/>
      <c r="AT260" s="104"/>
      <c r="AU260" s="104"/>
      <c r="AV260" s="104"/>
      <c r="AW260" s="104"/>
      <c r="AX260" s="104"/>
      <c r="AY260" s="104"/>
      <c r="AZ260" s="104"/>
      <c r="BA260" s="104"/>
      <c r="BB260" s="104"/>
      <c r="BC260" s="104"/>
      <c r="BD260" s="104"/>
      <c r="BE260" s="104"/>
      <c r="BF260" s="104"/>
      <c r="BG260" s="104"/>
      <c r="BH260" s="104"/>
      <c r="BI260" s="104"/>
      <c r="BJ260" s="104"/>
      <c r="BK260" s="104"/>
      <c r="BL260" s="104"/>
      <c r="BM260" s="104"/>
      <c r="BN260" s="104"/>
      <c r="BO260" s="104"/>
      <c r="BP260" s="104"/>
      <c r="BQ260" s="104"/>
      <c r="BR260" s="104"/>
      <c r="BS260" s="104"/>
      <c r="BT260" s="104"/>
      <c r="BU260" s="104"/>
      <c r="BV260" s="104"/>
      <c r="BW260" s="104"/>
      <c r="BX260" s="104"/>
      <c r="BY260" s="104"/>
      <c r="BZ260" s="104"/>
      <c r="CA260" s="104"/>
      <c r="CB260" s="104"/>
      <c r="CC260" s="104"/>
      <c r="CD260" s="104"/>
      <c r="CE260" s="104"/>
      <c r="CF260" s="104"/>
      <c r="CG260" s="104"/>
      <c r="CH260" s="104"/>
      <c r="CI260" s="104"/>
      <c r="CJ260" s="104"/>
      <c r="CK260" s="104"/>
      <c r="CL260" s="104"/>
      <c r="CM260" s="104"/>
      <c r="CN260" s="104"/>
      <c r="CO260" s="104"/>
      <c r="CP260" s="104"/>
      <c r="CQ260" s="104"/>
      <c r="CR260" s="104"/>
      <c r="CS260" s="104"/>
      <c r="CT260" s="104"/>
      <c r="CU260" s="104"/>
      <c r="CV260" s="104"/>
      <c r="CW260" s="104"/>
      <c r="CX260" s="104"/>
      <c r="CY260" s="104"/>
      <c r="CZ260" s="104"/>
      <c r="DA260" s="104"/>
      <c r="DB260" s="104"/>
      <c r="DC260" s="104"/>
      <c r="DD260" s="104"/>
      <c r="DE260" s="104"/>
      <c r="DF260" s="104"/>
      <c r="DG260" s="104"/>
    </row>
    <row r="261" spans="1:111" ht="15" customHeight="1" x14ac:dyDescent="0.35">
      <c r="A261" s="172">
        <v>217</v>
      </c>
      <c r="B261" s="84" t="s">
        <v>1582</v>
      </c>
      <c r="C261" s="84" t="s">
        <v>305</v>
      </c>
      <c r="D261" s="84" t="s">
        <v>1583</v>
      </c>
      <c r="E261" s="84" t="s">
        <v>1584</v>
      </c>
      <c r="F261" s="84"/>
      <c r="G261" s="84"/>
      <c r="H261" s="173"/>
      <c r="I261" s="173" t="s">
        <v>308</v>
      </c>
      <c r="J261" s="173">
        <v>2025</v>
      </c>
      <c r="K261" s="84" t="s">
        <v>1585</v>
      </c>
      <c r="L261" s="84" t="s">
        <v>1585</v>
      </c>
      <c r="M261" s="84" t="s">
        <v>1586</v>
      </c>
      <c r="N261" s="84" t="s">
        <v>1587</v>
      </c>
      <c r="O261" s="588" t="s">
        <v>1588</v>
      </c>
    </row>
    <row r="262" spans="1:111" ht="15" customHeight="1" x14ac:dyDescent="0.35">
      <c r="A262" s="172">
        <v>218</v>
      </c>
      <c r="B262" s="84" t="s">
        <v>1582</v>
      </c>
      <c r="C262" s="84" t="s">
        <v>314</v>
      </c>
      <c r="D262" s="84" t="s">
        <v>1589</v>
      </c>
      <c r="E262" s="84"/>
      <c r="F262" s="84" t="s">
        <v>502</v>
      </c>
      <c r="G262" s="174">
        <v>0</v>
      </c>
      <c r="H262" s="214">
        <v>2000</v>
      </c>
      <c r="I262" s="173" t="s">
        <v>308</v>
      </c>
      <c r="J262" s="173">
        <v>2024</v>
      </c>
      <c r="K262" s="84" t="s">
        <v>1585</v>
      </c>
      <c r="L262" s="84" t="s">
        <v>1585</v>
      </c>
      <c r="M262" s="84" t="s">
        <v>1590</v>
      </c>
      <c r="N262" s="84" t="s">
        <v>1591</v>
      </c>
      <c r="O262" s="260" t="s">
        <v>1592</v>
      </c>
    </row>
    <row r="263" spans="1:111" ht="15" customHeight="1" x14ac:dyDescent="0.35">
      <c r="A263" s="172">
        <v>219</v>
      </c>
      <c r="B263" s="84" t="s">
        <v>1593</v>
      </c>
      <c r="C263" s="84" t="s">
        <v>314</v>
      </c>
      <c r="D263" s="84" t="s">
        <v>1594</v>
      </c>
      <c r="E263" s="84"/>
      <c r="F263" s="84" t="s">
        <v>329</v>
      </c>
      <c r="G263" s="174">
        <v>0</v>
      </c>
      <c r="H263" s="214">
        <v>15</v>
      </c>
      <c r="I263" s="173" t="s">
        <v>308</v>
      </c>
      <c r="J263" s="173">
        <v>2025</v>
      </c>
      <c r="K263" s="84" t="s">
        <v>1585</v>
      </c>
      <c r="L263" s="84" t="s">
        <v>1585</v>
      </c>
      <c r="M263" s="84" t="s">
        <v>1595</v>
      </c>
      <c r="N263" s="84" t="s">
        <v>1596</v>
      </c>
      <c r="O263" s="260" t="s">
        <v>1597</v>
      </c>
    </row>
    <row r="264" spans="1:111" ht="15" customHeight="1" x14ac:dyDescent="0.35">
      <c r="A264" s="172">
        <v>220</v>
      </c>
      <c r="B264" s="84" t="s">
        <v>1598</v>
      </c>
      <c r="C264" s="84" t="s">
        <v>305</v>
      </c>
      <c r="D264" s="84" t="s">
        <v>1599</v>
      </c>
      <c r="E264" s="84" t="s">
        <v>1600</v>
      </c>
      <c r="F264" s="84"/>
      <c r="G264" s="84"/>
      <c r="H264" s="173"/>
      <c r="I264" s="173" t="s">
        <v>308</v>
      </c>
      <c r="J264" s="173">
        <v>2024</v>
      </c>
      <c r="K264" s="84" t="s">
        <v>1585</v>
      </c>
      <c r="L264" s="84" t="s">
        <v>1585</v>
      </c>
      <c r="M264" s="84" t="s">
        <v>1601</v>
      </c>
      <c r="N264" s="84" t="s">
        <v>1602</v>
      </c>
      <c r="O264" s="260" t="s">
        <v>1588</v>
      </c>
    </row>
    <row r="265" spans="1:111" ht="15" customHeight="1" x14ac:dyDescent="0.35">
      <c r="A265" s="172">
        <v>221</v>
      </c>
      <c r="B265" s="84" t="s">
        <v>1603</v>
      </c>
      <c r="C265" s="84" t="s">
        <v>314</v>
      </c>
      <c r="D265" s="84" t="s">
        <v>1604</v>
      </c>
      <c r="E265" s="84"/>
      <c r="F265" s="84" t="s">
        <v>502</v>
      </c>
      <c r="G265" s="174">
        <v>0</v>
      </c>
      <c r="H265" s="214">
        <v>80</v>
      </c>
      <c r="I265" s="173" t="s">
        <v>308</v>
      </c>
      <c r="J265" s="173">
        <v>2025</v>
      </c>
      <c r="K265" s="84" t="s">
        <v>1585</v>
      </c>
      <c r="L265" s="84" t="s">
        <v>1585</v>
      </c>
      <c r="M265" s="84" t="s">
        <v>1605</v>
      </c>
      <c r="N265" s="84" t="s">
        <v>1606</v>
      </c>
      <c r="O265" s="260" t="s">
        <v>1607</v>
      </c>
    </row>
    <row r="266" spans="1:111" ht="15" customHeight="1" x14ac:dyDescent="0.35">
      <c r="A266" s="172">
        <v>222</v>
      </c>
      <c r="B266" s="84" t="s">
        <v>1608</v>
      </c>
      <c r="C266" s="84" t="s">
        <v>314</v>
      </c>
      <c r="D266" s="84" t="s">
        <v>1609</v>
      </c>
      <c r="E266" s="84"/>
      <c r="F266" s="84" t="s">
        <v>502</v>
      </c>
      <c r="G266" s="174">
        <v>0</v>
      </c>
      <c r="H266" s="214">
        <v>3300</v>
      </c>
      <c r="I266" s="173" t="s">
        <v>308</v>
      </c>
      <c r="J266" s="173">
        <v>2025</v>
      </c>
      <c r="K266" s="84" t="s">
        <v>1610</v>
      </c>
      <c r="L266" s="84" t="s">
        <v>1585</v>
      </c>
      <c r="M266" s="84" t="s">
        <v>1611</v>
      </c>
      <c r="N266" s="84" t="s">
        <v>1612</v>
      </c>
      <c r="O266" s="260" t="s">
        <v>1613</v>
      </c>
    </row>
    <row r="267" spans="1:111" ht="15" customHeight="1" x14ac:dyDescent="0.35">
      <c r="A267" s="172">
        <v>223</v>
      </c>
      <c r="B267" s="84" t="s">
        <v>1614</v>
      </c>
      <c r="C267" s="84" t="s">
        <v>305</v>
      </c>
      <c r="D267" s="84" t="s">
        <v>1615</v>
      </c>
      <c r="E267" s="84" t="s">
        <v>1616</v>
      </c>
      <c r="F267" s="84"/>
      <c r="G267" s="84"/>
      <c r="H267" s="173"/>
      <c r="I267" s="173" t="s">
        <v>308</v>
      </c>
      <c r="J267" s="173">
        <v>2021</v>
      </c>
      <c r="K267" s="84" t="s">
        <v>1617</v>
      </c>
      <c r="L267" s="84" t="s">
        <v>1242</v>
      </c>
      <c r="M267" s="224" t="s">
        <v>1618</v>
      </c>
      <c r="N267" s="84" t="s">
        <v>1619</v>
      </c>
      <c r="O267" s="260" t="s">
        <v>1620</v>
      </c>
    </row>
    <row r="268" spans="1:111" ht="15" customHeight="1" x14ac:dyDescent="0.35">
      <c r="A268" s="172">
        <v>224</v>
      </c>
      <c r="B268" s="84" t="s">
        <v>1614</v>
      </c>
      <c r="C268" s="84" t="s">
        <v>314</v>
      </c>
      <c r="D268" s="84" t="s">
        <v>1621</v>
      </c>
      <c r="E268" s="84"/>
      <c r="F268" s="84" t="s">
        <v>1622</v>
      </c>
      <c r="G268" s="174">
        <v>0</v>
      </c>
      <c r="H268" s="214">
        <v>4</v>
      </c>
      <c r="I268" s="173" t="s">
        <v>398</v>
      </c>
      <c r="J268" s="173">
        <v>2022</v>
      </c>
      <c r="K268" s="84" t="s">
        <v>1623</v>
      </c>
      <c r="L268" s="84" t="s">
        <v>1242</v>
      </c>
      <c r="M268" s="224" t="s">
        <v>1624</v>
      </c>
      <c r="N268" s="84" t="s">
        <v>1625</v>
      </c>
      <c r="O268" s="260" t="s">
        <v>1626</v>
      </c>
    </row>
    <row r="269" spans="1:111" ht="15" customHeight="1" x14ac:dyDescent="0.35">
      <c r="A269" s="172">
        <v>225</v>
      </c>
      <c r="B269" s="84" t="s">
        <v>1614</v>
      </c>
      <c r="C269" s="84" t="s">
        <v>314</v>
      </c>
      <c r="D269" s="84" t="s">
        <v>1627</v>
      </c>
      <c r="E269" s="84"/>
      <c r="F269" s="84" t="s">
        <v>1628</v>
      </c>
      <c r="G269" s="174">
        <v>0</v>
      </c>
      <c r="H269" s="214">
        <v>4</v>
      </c>
      <c r="I269" s="173" t="s">
        <v>308</v>
      </c>
      <c r="J269" s="173">
        <v>2025</v>
      </c>
      <c r="K269" s="84" t="s">
        <v>1629</v>
      </c>
      <c r="L269" s="84" t="s">
        <v>1242</v>
      </c>
      <c r="M269" s="224" t="s">
        <v>1630</v>
      </c>
      <c r="N269" s="84" t="s">
        <v>1631</v>
      </c>
      <c r="O269" s="260" t="s">
        <v>1632</v>
      </c>
    </row>
    <row r="270" spans="1:111" ht="15" customHeight="1" x14ac:dyDescent="0.35">
      <c r="A270" s="172">
        <v>226</v>
      </c>
      <c r="B270" s="84" t="s">
        <v>1633</v>
      </c>
      <c r="C270" s="84" t="s">
        <v>305</v>
      </c>
      <c r="D270" s="84" t="s">
        <v>1634</v>
      </c>
      <c r="E270" s="84" t="s">
        <v>1635</v>
      </c>
      <c r="F270" s="84"/>
      <c r="G270" s="84"/>
      <c r="H270" s="173"/>
      <c r="I270" s="173" t="s">
        <v>308</v>
      </c>
      <c r="J270" s="173">
        <v>2021</v>
      </c>
      <c r="K270" s="84" t="s">
        <v>1636</v>
      </c>
      <c r="L270" s="84" t="s">
        <v>516</v>
      </c>
      <c r="M270" s="84" t="s">
        <v>1637</v>
      </c>
      <c r="N270" s="84" t="s">
        <v>1638</v>
      </c>
      <c r="O270" s="260" t="s">
        <v>1639</v>
      </c>
    </row>
    <row r="271" spans="1:111" ht="15" customHeight="1" x14ac:dyDescent="0.35">
      <c r="A271" s="172">
        <v>227</v>
      </c>
      <c r="B271" s="84" t="s">
        <v>1640</v>
      </c>
      <c r="C271" s="84" t="s">
        <v>314</v>
      </c>
      <c r="D271" s="84" t="s">
        <v>1641</v>
      </c>
      <c r="E271" s="84"/>
      <c r="F271" s="84" t="s">
        <v>1642</v>
      </c>
      <c r="G271" s="174">
        <v>72</v>
      </c>
      <c r="H271" s="214">
        <v>162</v>
      </c>
      <c r="I271" s="173" t="s">
        <v>324</v>
      </c>
      <c r="J271" s="173">
        <v>2026</v>
      </c>
      <c r="K271" s="84" t="s">
        <v>1643</v>
      </c>
      <c r="L271" s="84" t="s">
        <v>516</v>
      </c>
      <c r="M271" s="84" t="s">
        <v>1644</v>
      </c>
      <c r="N271" s="84" t="s">
        <v>1645</v>
      </c>
      <c r="O271" s="260" t="s">
        <v>1643</v>
      </c>
    </row>
    <row r="272" spans="1:111" ht="15" customHeight="1" x14ac:dyDescent="0.35">
      <c r="A272" s="172">
        <v>228</v>
      </c>
      <c r="B272" s="234" t="s">
        <v>1646</v>
      </c>
      <c r="C272" s="247" t="s">
        <v>314</v>
      </c>
      <c r="D272" s="247" t="s">
        <v>1647</v>
      </c>
      <c r="E272" s="247" t="s">
        <v>170</v>
      </c>
      <c r="F272" s="247" t="s">
        <v>1648</v>
      </c>
      <c r="G272" s="247">
        <v>0</v>
      </c>
      <c r="H272" s="236">
        <v>60</v>
      </c>
      <c r="I272" s="236" t="s">
        <v>308</v>
      </c>
      <c r="J272" s="236">
        <v>2022</v>
      </c>
      <c r="K272" s="247" t="s">
        <v>1643</v>
      </c>
      <c r="L272" s="247" t="s">
        <v>1649</v>
      </c>
      <c r="M272" s="247" t="s">
        <v>1650</v>
      </c>
      <c r="N272" s="247" t="s">
        <v>1651</v>
      </c>
      <c r="O272" s="290" t="s">
        <v>1643</v>
      </c>
      <c r="P272" s="371"/>
    </row>
    <row r="273" spans="1:111" ht="15" customHeight="1" x14ac:dyDescent="0.35">
      <c r="A273" s="172">
        <v>290</v>
      </c>
      <c r="B273" s="234" t="s">
        <v>1646</v>
      </c>
      <c r="C273" s="247" t="s">
        <v>314</v>
      </c>
      <c r="D273" s="232" t="s">
        <v>1647</v>
      </c>
      <c r="E273" s="247"/>
      <c r="F273" s="247" t="s">
        <v>1652</v>
      </c>
      <c r="G273" s="247">
        <v>0</v>
      </c>
      <c r="H273" s="236">
        <v>58</v>
      </c>
      <c r="I273" s="236" t="s">
        <v>324</v>
      </c>
      <c r="J273" s="236">
        <v>2026</v>
      </c>
      <c r="K273" s="247" t="s">
        <v>1643</v>
      </c>
      <c r="L273" s="247" t="s">
        <v>1649</v>
      </c>
      <c r="M273" s="247" t="s">
        <v>1653</v>
      </c>
      <c r="N273" s="247"/>
      <c r="O273" s="290"/>
      <c r="P273" s="371"/>
    </row>
    <row r="274" spans="1:111" ht="15" customHeight="1" x14ac:dyDescent="0.35">
      <c r="A274" s="172">
        <v>229</v>
      </c>
      <c r="B274" s="234" t="s">
        <v>1654</v>
      </c>
      <c r="C274" s="247" t="s">
        <v>314</v>
      </c>
      <c r="D274" s="247" t="s">
        <v>1655</v>
      </c>
      <c r="E274" s="247" t="s">
        <v>170</v>
      </c>
      <c r="F274" s="247" t="s">
        <v>1656</v>
      </c>
      <c r="G274" s="247">
        <v>43</v>
      </c>
      <c r="H274" s="236">
        <v>58</v>
      </c>
      <c r="I274" s="236" t="s">
        <v>727</v>
      </c>
      <c r="J274" s="236">
        <v>2022</v>
      </c>
      <c r="K274" s="247" t="s">
        <v>1643</v>
      </c>
      <c r="L274" s="247" t="s">
        <v>1649</v>
      </c>
      <c r="M274" s="311" t="s">
        <v>1657</v>
      </c>
      <c r="N274" s="247" t="s">
        <v>1651</v>
      </c>
      <c r="O274" s="290" t="s">
        <v>1643</v>
      </c>
      <c r="P274" s="371"/>
    </row>
    <row r="275" spans="1:111" ht="15" customHeight="1" x14ac:dyDescent="0.35">
      <c r="A275" s="172">
        <v>291</v>
      </c>
      <c r="B275" s="234" t="s">
        <v>1654</v>
      </c>
      <c r="C275" s="247" t="s">
        <v>314</v>
      </c>
      <c r="D275" s="232" t="s">
        <v>1655</v>
      </c>
      <c r="E275" s="247"/>
      <c r="F275" s="247" t="s">
        <v>1652</v>
      </c>
      <c r="G275" s="247">
        <v>0</v>
      </c>
      <c r="H275" s="236">
        <v>7</v>
      </c>
      <c r="I275" s="236" t="s">
        <v>324</v>
      </c>
      <c r="J275" s="236">
        <v>2026</v>
      </c>
      <c r="K275" s="247" t="s">
        <v>1643</v>
      </c>
      <c r="L275" s="247" t="s">
        <v>1649</v>
      </c>
      <c r="M275" s="247" t="s">
        <v>1658</v>
      </c>
      <c r="N275" s="247"/>
      <c r="O275" s="290"/>
      <c r="P275" s="371"/>
    </row>
    <row r="276" spans="1:111" ht="15" customHeight="1" x14ac:dyDescent="0.35">
      <c r="A276" s="172">
        <v>230</v>
      </c>
      <c r="B276" s="234" t="s">
        <v>1659</v>
      </c>
      <c r="C276" s="247" t="s">
        <v>314</v>
      </c>
      <c r="D276" s="247" t="s">
        <v>1660</v>
      </c>
      <c r="E276" s="247" t="s">
        <v>170</v>
      </c>
      <c r="F276" s="247" t="s">
        <v>1661</v>
      </c>
      <c r="G276" s="247">
        <v>53</v>
      </c>
      <c r="H276" s="236">
        <v>79</v>
      </c>
      <c r="I276" s="236" t="s">
        <v>324</v>
      </c>
      <c r="J276" s="236">
        <v>2026</v>
      </c>
      <c r="K276" s="247" t="s">
        <v>1643</v>
      </c>
      <c r="L276" s="247" t="s">
        <v>1649</v>
      </c>
      <c r="M276" s="247" t="s">
        <v>1662</v>
      </c>
      <c r="N276" s="247" t="s">
        <v>1663</v>
      </c>
      <c r="O276" s="290" t="s">
        <v>1643</v>
      </c>
      <c r="P276" s="371"/>
    </row>
    <row r="277" spans="1:111" s="143" customFormat="1" ht="15" customHeight="1" x14ac:dyDescent="0.35">
      <c r="A277" s="172">
        <v>292</v>
      </c>
      <c r="B277" s="259" t="s">
        <v>1664</v>
      </c>
      <c r="C277" s="247" t="s">
        <v>314</v>
      </c>
      <c r="D277" s="232" t="s">
        <v>1665</v>
      </c>
      <c r="E277" s="234"/>
      <c r="F277" s="234" t="s">
        <v>1666</v>
      </c>
      <c r="G277" s="247">
        <v>0</v>
      </c>
      <c r="H277" s="236">
        <v>68</v>
      </c>
      <c r="I277" s="236" t="s">
        <v>398</v>
      </c>
      <c r="J277" s="236">
        <v>2024</v>
      </c>
      <c r="K277" s="247" t="s">
        <v>1643</v>
      </c>
      <c r="L277" s="247" t="s">
        <v>1649</v>
      </c>
      <c r="M277" s="247" t="s">
        <v>1667</v>
      </c>
      <c r="N277" s="247" t="s">
        <v>1668</v>
      </c>
      <c r="O277" s="290" t="s">
        <v>1669</v>
      </c>
      <c r="P277"/>
      <c r="Q277"/>
      <c r="R277"/>
      <c r="S277"/>
      <c r="T277"/>
      <c r="U277"/>
      <c r="V277"/>
      <c r="W277"/>
      <c r="X277"/>
      <c r="Y277"/>
      <c r="Z277"/>
      <c r="AA277"/>
      <c r="AB277"/>
      <c r="AC277"/>
      <c r="AD277"/>
      <c r="AE277"/>
      <c r="AF277"/>
      <c r="AG277"/>
      <c r="AH277"/>
      <c r="AI277"/>
      <c r="AJ277"/>
      <c r="AK277"/>
      <c r="AL277"/>
      <c r="AM277"/>
      <c r="AN277"/>
      <c r="AO277"/>
      <c r="AP277"/>
      <c r="AQ277"/>
      <c r="AR277"/>
      <c r="AS277"/>
      <c r="AT277"/>
      <c r="AU277"/>
      <c r="AV277"/>
      <c r="AW277"/>
      <c r="AX277"/>
      <c r="AY277"/>
      <c r="AZ277"/>
      <c r="BA277"/>
      <c r="BB277"/>
      <c r="BC277"/>
      <c r="BD277"/>
      <c r="BE277"/>
      <c r="BF277"/>
      <c r="BG277"/>
      <c r="BH277"/>
      <c r="BI277"/>
      <c r="BJ277"/>
      <c r="BK277"/>
      <c r="BL277"/>
      <c r="BM277"/>
      <c r="BN277"/>
      <c r="BO277"/>
      <c r="BP277"/>
      <c r="BQ277"/>
      <c r="BR277"/>
      <c r="BS277"/>
      <c r="BT277"/>
      <c r="BU277"/>
      <c r="BV277"/>
      <c r="BW277"/>
      <c r="BX277"/>
      <c r="BY277"/>
      <c r="BZ277"/>
      <c r="CA277"/>
      <c r="CB277"/>
      <c r="CC277"/>
      <c r="CD277"/>
      <c r="CE277"/>
      <c r="CF277"/>
      <c r="CG277"/>
      <c r="CH277"/>
      <c r="CI277"/>
      <c r="CJ277"/>
      <c r="CK277"/>
      <c r="CL277"/>
      <c r="CM277"/>
      <c r="CN277"/>
      <c r="CO277"/>
      <c r="CP277"/>
      <c r="CQ277"/>
      <c r="CR277"/>
      <c r="CS277"/>
      <c r="CT277"/>
      <c r="CU277"/>
      <c r="CV277"/>
      <c r="CW277"/>
      <c r="CX277"/>
      <c r="CY277"/>
      <c r="CZ277"/>
      <c r="DA277"/>
      <c r="DB277"/>
      <c r="DC277"/>
      <c r="DD277"/>
      <c r="DE277"/>
      <c r="DF277"/>
      <c r="DG277"/>
    </row>
    <row r="278" spans="1:111" s="143" customFormat="1" ht="15" customHeight="1" x14ac:dyDescent="0.35">
      <c r="A278" s="172">
        <v>293</v>
      </c>
      <c r="B278" s="259" t="s">
        <v>1664</v>
      </c>
      <c r="C278" s="247" t="s">
        <v>314</v>
      </c>
      <c r="D278" s="232" t="s">
        <v>1665</v>
      </c>
      <c r="E278" s="247"/>
      <c r="F278" s="247" t="s">
        <v>1670</v>
      </c>
      <c r="G278" s="247">
        <v>0</v>
      </c>
      <c r="H278" s="236">
        <v>90</v>
      </c>
      <c r="I278" s="236" t="s">
        <v>324</v>
      </c>
      <c r="J278" s="236">
        <v>2026</v>
      </c>
      <c r="K278" s="247" t="s">
        <v>1643</v>
      </c>
      <c r="L278" s="247" t="s">
        <v>1649</v>
      </c>
      <c r="M278" s="234" t="s">
        <v>1671</v>
      </c>
      <c r="N278" s="247" t="s">
        <v>1668</v>
      </c>
      <c r="O278" s="290" t="s">
        <v>1669</v>
      </c>
      <c r="P278"/>
      <c r="Q278"/>
      <c r="R278"/>
      <c r="S278"/>
      <c r="T278"/>
      <c r="U278"/>
      <c r="V278"/>
      <c r="W278"/>
      <c r="X278"/>
      <c r="Y278"/>
      <c r="Z278"/>
      <c r="AA278"/>
      <c r="AB278"/>
      <c r="AC278"/>
      <c r="AD278"/>
      <c r="AE278"/>
      <c r="AF278"/>
      <c r="AG278"/>
      <c r="AH278"/>
      <c r="AI278"/>
      <c r="AJ278"/>
      <c r="AK278"/>
      <c r="AL278"/>
      <c r="AM278"/>
      <c r="AN278"/>
      <c r="AO278"/>
      <c r="AP278"/>
      <c r="AQ278"/>
      <c r="AR278"/>
      <c r="AS278"/>
      <c r="AT278"/>
      <c r="AU278"/>
      <c r="AV278"/>
      <c r="AW278"/>
      <c r="AX278"/>
      <c r="AY278"/>
      <c r="AZ278"/>
      <c r="BA278"/>
      <c r="BB278"/>
      <c r="BC278"/>
      <c r="BD278"/>
      <c r="BE278"/>
      <c r="BF278"/>
      <c r="BG278"/>
      <c r="BH278"/>
      <c r="BI278"/>
      <c r="BJ278"/>
      <c r="BK278"/>
      <c r="BL278"/>
      <c r="BM278"/>
      <c r="BN278"/>
      <c r="BO278"/>
      <c r="BP278"/>
      <c r="BQ278"/>
      <c r="BR278"/>
      <c r="BS278"/>
      <c r="BT278"/>
      <c r="BU278"/>
      <c r="BV278"/>
      <c r="BW278"/>
      <c r="BX278"/>
      <c r="BY278"/>
      <c r="BZ278"/>
      <c r="CA278"/>
      <c r="CB278"/>
      <c r="CC278"/>
      <c r="CD278"/>
      <c r="CE278"/>
      <c r="CF278"/>
      <c r="CG278"/>
      <c r="CH278"/>
      <c r="CI278"/>
      <c r="CJ278"/>
      <c r="CK278"/>
      <c r="CL278"/>
      <c r="CM278"/>
      <c r="CN278"/>
      <c r="CO278"/>
      <c r="CP278"/>
      <c r="CQ278"/>
      <c r="CR278"/>
      <c r="CS278"/>
      <c r="CT278"/>
      <c r="CU278"/>
      <c r="CV278"/>
      <c r="CW278"/>
      <c r="CX278"/>
      <c r="CY278"/>
      <c r="CZ278"/>
      <c r="DA278"/>
      <c r="DB278"/>
      <c r="DC278"/>
      <c r="DD278"/>
      <c r="DE278"/>
      <c r="DF278"/>
      <c r="DG278"/>
    </row>
    <row r="279" spans="1:111" s="143" customFormat="1" ht="15" customHeight="1" x14ac:dyDescent="0.35">
      <c r="A279" s="172">
        <v>294</v>
      </c>
      <c r="B279" s="259" t="s">
        <v>1672</v>
      </c>
      <c r="C279" s="247" t="s">
        <v>314</v>
      </c>
      <c r="D279" s="232" t="s">
        <v>1673</v>
      </c>
      <c r="E279" s="247"/>
      <c r="F279" s="232" t="s">
        <v>1674</v>
      </c>
      <c r="G279" s="247">
        <v>0</v>
      </c>
      <c r="H279" s="236">
        <v>16</v>
      </c>
      <c r="I279" s="236" t="s">
        <v>398</v>
      </c>
      <c r="J279" s="236">
        <v>2024</v>
      </c>
      <c r="K279" s="247" t="s">
        <v>1643</v>
      </c>
      <c r="L279" s="247" t="s">
        <v>1649</v>
      </c>
      <c r="M279" s="234" t="s">
        <v>1675</v>
      </c>
      <c r="N279" s="247"/>
      <c r="O279" s="290"/>
      <c r="P279"/>
      <c r="Q279"/>
      <c r="R279"/>
      <c r="S279"/>
      <c r="T279"/>
      <c r="U279"/>
      <c r="V279"/>
      <c r="W279"/>
      <c r="X279"/>
      <c r="Y279"/>
      <c r="Z279"/>
      <c r="AA279"/>
      <c r="AB279"/>
      <c r="AC279"/>
      <c r="AD279"/>
      <c r="AE279"/>
      <c r="AF279"/>
      <c r="AG279"/>
      <c r="AH279"/>
      <c r="AI279"/>
      <c r="AJ279"/>
      <c r="AK279"/>
      <c r="AL279"/>
      <c r="AM279"/>
      <c r="AN279"/>
      <c r="AO279"/>
      <c r="AP279"/>
      <c r="AQ279"/>
      <c r="AR279"/>
      <c r="AS279"/>
      <c r="AT279"/>
      <c r="AU279"/>
      <c r="AV279"/>
      <c r="AW279"/>
      <c r="AX279"/>
      <c r="AY279"/>
      <c r="AZ279"/>
      <c r="BA279"/>
      <c r="BB279"/>
      <c r="BC279"/>
      <c r="BD279"/>
      <c r="BE279"/>
      <c r="BF279"/>
      <c r="BG279"/>
      <c r="BH279"/>
      <c r="BI279"/>
      <c r="BJ279"/>
      <c r="BK279"/>
      <c r="BL279"/>
      <c r="BM279"/>
      <c r="BN279"/>
      <c r="BO279"/>
      <c r="BP279"/>
      <c r="BQ279"/>
      <c r="BR279"/>
      <c r="BS279"/>
      <c r="BT279"/>
      <c r="BU279"/>
      <c r="BV279"/>
      <c r="BW279"/>
      <c r="BX279"/>
      <c r="BY279"/>
      <c r="BZ279"/>
      <c r="CA279"/>
      <c r="CB279"/>
      <c r="CC279"/>
      <c r="CD279"/>
      <c r="CE279"/>
      <c r="CF279"/>
      <c r="CG279"/>
      <c r="CH279"/>
      <c r="CI279"/>
      <c r="CJ279"/>
      <c r="CK279"/>
      <c r="CL279"/>
      <c r="CM279"/>
      <c r="CN279"/>
      <c r="CO279"/>
      <c r="CP279"/>
      <c r="CQ279"/>
      <c r="CR279"/>
      <c r="CS279"/>
      <c r="CT279"/>
      <c r="CU279"/>
      <c r="CV279"/>
      <c r="CW279"/>
      <c r="CX279"/>
      <c r="CY279"/>
      <c r="CZ279"/>
      <c r="DA279"/>
      <c r="DB279"/>
      <c r="DC279"/>
      <c r="DD279"/>
      <c r="DE279"/>
      <c r="DF279"/>
      <c r="DG279"/>
    </row>
    <row r="280" spans="1:111" s="143" customFormat="1" ht="15" customHeight="1" x14ac:dyDescent="0.35">
      <c r="A280" s="172">
        <v>295</v>
      </c>
      <c r="B280" s="259" t="s">
        <v>1672</v>
      </c>
      <c r="C280" s="247" t="s">
        <v>314</v>
      </c>
      <c r="D280" s="232" t="s">
        <v>1673</v>
      </c>
      <c r="E280" s="247"/>
      <c r="F280" s="247" t="s">
        <v>1670</v>
      </c>
      <c r="G280" s="247">
        <v>0</v>
      </c>
      <c r="H280" s="236">
        <v>90</v>
      </c>
      <c r="I280" s="236" t="s">
        <v>324</v>
      </c>
      <c r="J280" s="236">
        <v>2026</v>
      </c>
      <c r="K280" s="247" t="s">
        <v>1643</v>
      </c>
      <c r="L280" s="247" t="s">
        <v>1649</v>
      </c>
      <c r="M280" s="234" t="s">
        <v>1676</v>
      </c>
      <c r="N280" s="247"/>
      <c r="O280" s="290"/>
      <c r="P280"/>
      <c r="Q280"/>
      <c r="R280"/>
      <c r="S280"/>
      <c r="T280"/>
      <c r="U280"/>
      <c r="V280"/>
      <c r="W280"/>
      <c r="X280"/>
      <c r="Y280"/>
      <c r="Z280"/>
      <c r="AA280"/>
      <c r="AB280"/>
      <c r="AC280"/>
      <c r="AD280"/>
      <c r="AE280"/>
      <c r="AF280"/>
      <c r="AG280"/>
      <c r="AH280"/>
      <c r="AI280"/>
      <c r="AJ280"/>
      <c r="AK280"/>
      <c r="AL280"/>
      <c r="AM280"/>
      <c r="AN280"/>
      <c r="AO280"/>
      <c r="AP280"/>
      <c r="AQ280"/>
      <c r="AR280"/>
      <c r="AS280"/>
      <c r="AT280"/>
      <c r="AU280"/>
      <c r="AV280"/>
      <c r="AW280"/>
      <c r="AX280"/>
      <c r="AY280"/>
      <c r="AZ280"/>
      <c r="BA280"/>
      <c r="BB280"/>
      <c r="BC280"/>
      <c r="BD280"/>
      <c r="BE280"/>
      <c r="BF280"/>
      <c r="BG280"/>
      <c r="BH280"/>
      <c r="BI280"/>
      <c r="BJ280"/>
      <c r="BK280"/>
      <c r="BL280"/>
      <c r="BM280"/>
      <c r="BN280"/>
      <c r="BO280"/>
      <c r="BP280"/>
      <c r="BQ280"/>
      <c r="BR280"/>
      <c r="BS280"/>
      <c r="BT280"/>
      <c r="BU280"/>
      <c r="BV280"/>
      <c r="BW280"/>
      <c r="BX280"/>
      <c r="BY280"/>
      <c r="BZ280"/>
      <c r="CA280"/>
      <c r="CB280"/>
      <c r="CC280"/>
      <c r="CD280"/>
      <c r="CE280"/>
      <c r="CF280"/>
      <c r="CG280"/>
      <c r="CH280"/>
      <c r="CI280"/>
      <c r="CJ280"/>
      <c r="CK280"/>
      <c r="CL280"/>
      <c r="CM280"/>
      <c r="CN280"/>
      <c r="CO280"/>
      <c r="CP280"/>
      <c r="CQ280"/>
      <c r="CR280"/>
      <c r="CS280"/>
      <c r="CT280"/>
      <c r="CU280"/>
      <c r="CV280"/>
      <c r="CW280"/>
      <c r="CX280"/>
      <c r="CY280"/>
      <c r="CZ280"/>
      <c r="DA280"/>
      <c r="DB280"/>
      <c r="DC280"/>
      <c r="DD280"/>
      <c r="DE280"/>
      <c r="DF280"/>
      <c r="DG280"/>
    </row>
    <row r="281" spans="1:111" s="143" customFormat="1" ht="15" customHeight="1" x14ac:dyDescent="0.35">
      <c r="A281" s="172">
        <v>296</v>
      </c>
      <c r="B281" s="259" t="s">
        <v>1677</v>
      </c>
      <c r="C281" s="247" t="s">
        <v>314</v>
      </c>
      <c r="D281" s="247" t="s">
        <v>1655</v>
      </c>
      <c r="E281" s="247"/>
      <c r="F281" s="247" t="s">
        <v>1678</v>
      </c>
      <c r="G281" s="247">
        <v>0</v>
      </c>
      <c r="H281" s="236">
        <v>35</v>
      </c>
      <c r="I281" s="236" t="s">
        <v>398</v>
      </c>
      <c r="J281" s="236">
        <v>2024</v>
      </c>
      <c r="K281" s="247" t="s">
        <v>1643</v>
      </c>
      <c r="L281" s="247" t="s">
        <v>1649</v>
      </c>
      <c r="M281" s="247" t="s">
        <v>1679</v>
      </c>
      <c r="N281" s="247" t="s">
        <v>1668</v>
      </c>
      <c r="O281" s="290" t="s">
        <v>1669</v>
      </c>
      <c r="P281"/>
      <c r="Q281"/>
      <c r="R281"/>
      <c r="S281"/>
      <c r="T281"/>
      <c r="U281"/>
      <c r="V281"/>
      <c r="W281"/>
      <c r="X281"/>
      <c r="Y281"/>
      <c r="Z281"/>
      <c r="AA281"/>
      <c r="AB281"/>
      <c r="AC281"/>
      <c r="AD281"/>
      <c r="AE281"/>
      <c r="AF281"/>
      <c r="AG281"/>
      <c r="AH281"/>
      <c r="AI281"/>
      <c r="AJ281"/>
      <c r="AK281"/>
      <c r="AL281"/>
      <c r="AM281"/>
      <c r="AN281"/>
      <c r="AO281"/>
      <c r="AP281"/>
      <c r="AQ281"/>
      <c r="AR281"/>
      <c r="AS281"/>
      <c r="AT281"/>
      <c r="AU281"/>
      <c r="AV281"/>
      <c r="AW281"/>
      <c r="AX281"/>
      <c r="AY281"/>
      <c r="AZ281"/>
      <c r="BA281"/>
      <c r="BB281"/>
      <c r="BC281"/>
      <c r="BD281"/>
      <c r="BE281"/>
      <c r="BF281"/>
      <c r="BG281"/>
      <c r="BH281"/>
      <c r="BI281"/>
      <c r="BJ281"/>
      <c r="BK281"/>
      <c r="BL281"/>
      <c r="BM281"/>
      <c r="BN281"/>
      <c r="BO281"/>
      <c r="BP281"/>
      <c r="BQ281"/>
      <c r="BR281"/>
      <c r="BS281"/>
      <c r="BT281"/>
      <c r="BU281"/>
      <c r="BV281"/>
      <c r="BW281"/>
      <c r="BX281"/>
      <c r="BY281"/>
      <c r="BZ281"/>
      <c r="CA281"/>
      <c r="CB281"/>
      <c r="CC281"/>
      <c r="CD281"/>
      <c r="CE281"/>
      <c r="CF281"/>
      <c r="CG281"/>
      <c r="CH281"/>
      <c r="CI281"/>
      <c r="CJ281"/>
      <c r="CK281"/>
      <c r="CL281"/>
      <c r="CM281"/>
      <c r="CN281"/>
      <c r="CO281"/>
      <c r="CP281"/>
      <c r="CQ281"/>
      <c r="CR281"/>
      <c r="CS281"/>
      <c r="CT281"/>
      <c r="CU281"/>
      <c r="CV281"/>
      <c r="CW281"/>
      <c r="CX281"/>
      <c r="CY281"/>
      <c r="CZ281"/>
      <c r="DA281"/>
      <c r="DB281"/>
      <c r="DC281"/>
      <c r="DD281"/>
      <c r="DE281"/>
      <c r="DF281"/>
      <c r="DG281"/>
    </row>
    <row r="282" spans="1:111" s="143" customFormat="1" ht="15" customHeight="1" x14ac:dyDescent="0.35">
      <c r="A282" s="172">
        <v>297</v>
      </c>
      <c r="B282" s="259" t="s">
        <v>1677</v>
      </c>
      <c r="C282" s="247" t="s">
        <v>314</v>
      </c>
      <c r="D282" s="247" t="s">
        <v>1655</v>
      </c>
      <c r="E282" s="247"/>
      <c r="F282" s="247" t="s">
        <v>1670</v>
      </c>
      <c r="G282" s="247">
        <v>0</v>
      </c>
      <c r="H282" s="236">
        <v>90</v>
      </c>
      <c r="I282" s="236" t="s">
        <v>324</v>
      </c>
      <c r="J282" s="236">
        <v>2026</v>
      </c>
      <c r="K282" s="247" t="s">
        <v>1643</v>
      </c>
      <c r="L282" s="247" t="s">
        <v>1649</v>
      </c>
      <c r="M282" s="247" t="s">
        <v>1680</v>
      </c>
      <c r="N282" s="247"/>
      <c r="O282" s="290"/>
      <c r="P282"/>
      <c r="Q282"/>
      <c r="R282"/>
      <c r="S282"/>
      <c r="T282"/>
      <c r="U282"/>
      <c r="V282"/>
      <c r="W282"/>
      <c r="X282"/>
      <c r="Y282"/>
      <c r="Z282"/>
      <c r="AA282"/>
      <c r="AB282"/>
      <c r="AC282"/>
      <c r="AD282"/>
      <c r="AE282"/>
      <c r="AF282"/>
      <c r="AG282"/>
      <c r="AH282"/>
      <c r="AI282"/>
      <c r="AJ282"/>
      <c r="AK282"/>
      <c r="AL282"/>
      <c r="AM282"/>
      <c r="AN282"/>
      <c r="AO282"/>
      <c r="AP282"/>
      <c r="AQ282"/>
      <c r="AR282"/>
      <c r="AS282"/>
      <c r="AT282"/>
      <c r="AU282"/>
      <c r="AV282"/>
      <c r="AW282"/>
      <c r="AX282"/>
      <c r="AY282"/>
      <c r="AZ282"/>
      <c r="BA282"/>
      <c r="BB282"/>
      <c r="BC282"/>
      <c r="BD282"/>
      <c r="BE282"/>
      <c r="BF282"/>
      <c r="BG282"/>
      <c r="BH282"/>
      <c r="BI282"/>
      <c r="BJ282"/>
      <c r="BK282"/>
      <c r="BL282"/>
      <c r="BM282"/>
      <c r="BN282"/>
      <c r="BO282"/>
      <c r="BP282"/>
      <c r="BQ282"/>
      <c r="BR282"/>
      <c r="BS282"/>
      <c r="BT282"/>
      <c r="BU282"/>
      <c r="BV282"/>
      <c r="BW282"/>
      <c r="BX282"/>
      <c r="BY282"/>
      <c r="BZ282"/>
      <c r="CA282"/>
      <c r="CB282"/>
      <c r="CC282"/>
      <c r="CD282"/>
      <c r="CE282"/>
      <c r="CF282"/>
      <c r="CG282"/>
      <c r="CH282"/>
      <c r="CI282"/>
      <c r="CJ282"/>
      <c r="CK282"/>
      <c r="CL282"/>
      <c r="CM282"/>
      <c r="CN282"/>
      <c r="CO282"/>
      <c r="CP282"/>
      <c r="CQ282"/>
      <c r="CR282"/>
      <c r="CS282"/>
      <c r="CT282"/>
      <c r="CU282"/>
      <c r="CV282"/>
      <c r="CW282"/>
      <c r="CX282"/>
      <c r="CY282"/>
      <c r="CZ282"/>
      <c r="DA282"/>
      <c r="DB282"/>
      <c r="DC282"/>
      <c r="DD282"/>
      <c r="DE282"/>
      <c r="DF282"/>
      <c r="DG282"/>
    </row>
    <row r="283" spans="1:111" s="141" customFormat="1" ht="15" customHeight="1" x14ac:dyDescent="0.35">
      <c r="A283" s="172">
        <v>298</v>
      </c>
      <c r="B283" s="234" t="s">
        <v>1681</v>
      </c>
      <c r="C283" s="234" t="s">
        <v>305</v>
      </c>
      <c r="D283" s="232" t="s">
        <v>1682</v>
      </c>
      <c r="E283" s="232" t="s">
        <v>1683</v>
      </c>
      <c r="F283" s="234" t="s">
        <v>170</v>
      </c>
      <c r="G283" s="234" t="s">
        <v>170</v>
      </c>
      <c r="H283" s="237" t="s">
        <v>170</v>
      </c>
      <c r="I283" s="237" t="s">
        <v>398</v>
      </c>
      <c r="J283" s="237">
        <v>2025</v>
      </c>
      <c r="K283" s="234" t="s">
        <v>1684</v>
      </c>
      <c r="L283" s="234" t="s">
        <v>1242</v>
      </c>
      <c r="M283" s="234" t="s">
        <v>1685</v>
      </c>
      <c r="N283" s="234" t="s">
        <v>1686</v>
      </c>
      <c r="O283" s="292" t="s">
        <v>1687</v>
      </c>
      <c r="P283" s="103"/>
      <c r="Q283" s="103"/>
      <c r="R283" s="103"/>
      <c r="S283" s="103"/>
      <c r="T283" s="103"/>
      <c r="U283" s="103"/>
      <c r="V283" s="103"/>
      <c r="W283" s="103"/>
      <c r="X283" s="103"/>
      <c r="Y283" s="103"/>
      <c r="Z283" s="103"/>
      <c r="AA283" s="103"/>
      <c r="AB283" s="103"/>
      <c r="AC283" s="103"/>
      <c r="AD283" s="103"/>
      <c r="AE283" s="103"/>
      <c r="AF283" s="103"/>
      <c r="AG283" s="103"/>
      <c r="AH283" s="103"/>
      <c r="AI283" s="103"/>
      <c r="AJ283" s="103"/>
      <c r="AK283" s="103"/>
      <c r="AL283" s="103"/>
      <c r="AM283" s="103"/>
      <c r="AN283" s="103"/>
      <c r="AO283" s="103"/>
      <c r="AP283" s="103"/>
      <c r="AQ283" s="103"/>
      <c r="AR283" s="103"/>
      <c r="AS283" s="103"/>
      <c r="AT283" s="103"/>
      <c r="AU283" s="103"/>
      <c r="AV283" s="103"/>
      <c r="AW283" s="103"/>
      <c r="AX283" s="103"/>
      <c r="AY283" s="103"/>
      <c r="AZ283" s="103"/>
      <c r="BA283" s="103"/>
      <c r="BB283" s="103"/>
      <c r="BC283" s="103"/>
      <c r="BD283" s="103"/>
      <c r="BE283" s="103"/>
      <c r="BF283" s="103"/>
      <c r="BG283" s="103"/>
      <c r="BH283" s="103"/>
      <c r="BI283" s="103"/>
      <c r="BJ283" s="103"/>
      <c r="BK283" s="103"/>
      <c r="BL283" s="103"/>
      <c r="BM283" s="103"/>
      <c r="BN283" s="103"/>
      <c r="BO283" s="103"/>
      <c r="BP283" s="103"/>
      <c r="BQ283" s="103"/>
      <c r="BR283" s="103"/>
      <c r="BS283" s="103"/>
      <c r="BT283" s="103"/>
      <c r="BU283" s="103"/>
      <c r="BV283" s="103"/>
      <c r="BW283" s="103"/>
      <c r="BX283" s="103"/>
      <c r="BY283" s="103"/>
      <c r="BZ283" s="103"/>
      <c r="CA283" s="103"/>
      <c r="CB283" s="103"/>
      <c r="CC283" s="103"/>
      <c r="CD283" s="103"/>
      <c r="CE283" s="103"/>
      <c r="CF283" s="103"/>
      <c r="CG283" s="103"/>
      <c r="CH283" s="103"/>
      <c r="CI283" s="103"/>
      <c r="CJ283" s="103"/>
      <c r="CK283" s="103"/>
      <c r="CL283" s="103"/>
      <c r="CM283" s="103"/>
      <c r="CN283" s="103"/>
      <c r="CO283" s="103"/>
      <c r="CP283" s="103"/>
      <c r="CQ283" s="103"/>
      <c r="CR283" s="103"/>
      <c r="CS283" s="103"/>
      <c r="CT283" s="103"/>
      <c r="CU283" s="103"/>
      <c r="CV283" s="103"/>
      <c r="CW283" s="103"/>
      <c r="CX283" s="103"/>
      <c r="CY283" s="103"/>
      <c r="CZ283" s="103"/>
      <c r="DA283" s="103"/>
      <c r="DB283" s="103"/>
      <c r="DC283" s="103"/>
      <c r="DD283" s="103"/>
      <c r="DE283" s="103"/>
      <c r="DF283" s="103"/>
      <c r="DG283" s="103"/>
    </row>
    <row r="284" spans="1:111" ht="15" customHeight="1" x14ac:dyDescent="0.35">
      <c r="A284" s="172">
        <v>231</v>
      </c>
      <c r="B284" s="84" t="s">
        <v>1688</v>
      </c>
      <c r="C284" s="84" t="s">
        <v>305</v>
      </c>
      <c r="D284" s="84" t="s">
        <v>1689</v>
      </c>
      <c r="E284" s="84" t="s">
        <v>1690</v>
      </c>
      <c r="F284" s="84"/>
      <c r="G284" s="84"/>
      <c r="H284" s="173"/>
      <c r="I284" s="173" t="s">
        <v>398</v>
      </c>
      <c r="J284" s="173">
        <v>2024</v>
      </c>
      <c r="K284" s="84" t="s">
        <v>1691</v>
      </c>
      <c r="L284" s="84" t="s">
        <v>1691</v>
      </c>
      <c r="M284" s="84" t="s">
        <v>1692</v>
      </c>
      <c r="N284" s="84" t="s">
        <v>1693</v>
      </c>
      <c r="O284" s="260" t="s">
        <v>1694</v>
      </c>
    </row>
    <row r="285" spans="1:111" ht="15" customHeight="1" x14ac:dyDescent="0.35">
      <c r="A285" s="172">
        <v>232</v>
      </c>
      <c r="B285" s="84" t="s">
        <v>1695</v>
      </c>
      <c r="C285" s="84" t="s">
        <v>305</v>
      </c>
      <c r="D285" s="84" t="s">
        <v>1696</v>
      </c>
      <c r="E285" s="84" t="s">
        <v>1697</v>
      </c>
      <c r="F285" s="84"/>
      <c r="G285" s="84"/>
      <c r="H285" s="173"/>
      <c r="I285" s="173" t="s">
        <v>308</v>
      </c>
      <c r="J285" s="173">
        <v>2022</v>
      </c>
      <c r="K285" s="84" t="s">
        <v>1691</v>
      </c>
      <c r="L285" s="84" t="s">
        <v>1691</v>
      </c>
      <c r="M285" s="84" t="s">
        <v>1698</v>
      </c>
      <c r="N285" s="84" t="s">
        <v>1699</v>
      </c>
      <c r="O285" s="260" t="s">
        <v>1700</v>
      </c>
    </row>
    <row r="286" spans="1:111" ht="15" customHeight="1" x14ac:dyDescent="0.35">
      <c r="A286" s="242">
        <v>233</v>
      </c>
      <c r="B286" s="234" t="s">
        <v>1701</v>
      </c>
      <c r="C286" s="247" t="s">
        <v>305</v>
      </c>
      <c r="D286" s="247" t="s">
        <v>1702</v>
      </c>
      <c r="E286" s="247" t="s">
        <v>1703</v>
      </c>
      <c r="F286" s="247" t="s">
        <v>170</v>
      </c>
      <c r="G286" s="247" t="s">
        <v>170</v>
      </c>
      <c r="H286" s="236" t="s">
        <v>170</v>
      </c>
      <c r="I286" s="236" t="s">
        <v>308</v>
      </c>
      <c r="J286" s="236">
        <v>2025</v>
      </c>
      <c r="K286" s="247" t="s">
        <v>1704</v>
      </c>
      <c r="L286" s="247" t="s">
        <v>1691</v>
      </c>
      <c r="M286" s="234" t="s">
        <v>1705</v>
      </c>
      <c r="N286" s="247" t="s">
        <v>1706</v>
      </c>
      <c r="O286" s="290" t="s">
        <v>1707</v>
      </c>
      <c r="P286" s="164"/>
    </row>
    <row r="287" spans="1:111" ht="15" customHeight="1" x14ac:dyDescent="0.35">
      <c r="A287" s="172">
        <v>234</v>
      </c>
      <c r="B287" s="84" t="s">
        <v>1708</v>
      </c>
      <c r="C287" s="84" t="s">
        <v>314</v>
      </c>
      <c r="D287" s="84" t="s">
        <v>1709</v>
      </c>
      <c r="E287" s="84"/>
      <c r="F287" s="84" t="s">
        <v>1710</v>
      </c>
      <c r="G287" s="174">
        <v>0</v>
      </c>
      <c r="H287" s="214">
        <v>19</v>
      </c>
      <c r="I287" s="173" t="s">
        <v>308</v>
      </c>
      <c r="J287" s="173">
        <v>2024</v>
      </c>
      <c r="K287" s="84" t="s">
        <v>1691</v>
      </c>
      <c r="L287" s="84" t="s">
        <v>1691</v>
      </c>
      <c r="M287" s="84" t="s">
        <v>1711</v>
      </c>
      <c r="N287" s="84" t="s">
        <v>1712</v>
      </c>
      <c r="O287" s="260" t="s">
        <v>1713</v>
      </c>
    </row>
    <row r="288" spans="1:111" ht="15" customHeight="1" x14ac:dyDescent="0.35">
      <c r="A288" s="172">
        <v>235</v>
      </c>
      <c r="B288" s="84" t="s">
        <v>1714</v>
      </c>
      <c r="C288" s="84" t="s">
        <v>305</v>
      </c>
      <c r="D288" s="84" t="s">
        <v>1715</v>
      </c>
      <c r="E288" s="84" t="s">
        <v>1716</v>
      </c>
      <c r="F288" s="84"/>
      <c r="G288" s="84"/>
      <c r="H288" s="173"/>
      <c r="I288" s="173" t="s">
        <v>308</v>
      </c>
      <c r="J288" s="173">
        <v>2025</v>
      </c>
      <c r="K288" s="84" t="s">
        <v>1717</v>
      </c>
      <c r="L288" s="84" t="s">
        <v>1691</v>
      </c>
      <c r="M288" s="84" t="s">
        <v>1718</v>
      </c>
      <c r="N288" s="84" t="s">
        <v>1706</v>
      </c>
      <c r="O288" s="260" t="s">
        <v>1719</v>
      </c>
    </row>
    <row r="289" spans="1:111" ht="15" customHeight="1" x14ac:dyDescent="0.35">
      <c r="A289" s="172">
        <v>236</v>
      </c>
      <c r="B289" s="84" t="s">
        <v>1720</v>
      </c>
      <c r="C289" s="84" t="s">
        <v>305</v>
      </c>
      <c r="D289" s="84" t="s">
        <v>1721</v>
      </c>
      <c r="E289" s="84" t="s">
        <v>1722</v>
      </c>
      <c r="F289" s="84"/>
      <c r="G289" s="84"/>
      <c r="H289" s="173"/>
      <c r="I289" s="173" t="s">
        <v>308</v>
      </c>
      <c r="J289" s="173">
        <v>2021</v>
      </c>
      <c r="K289" s="84" t="s">
        <v>1691</v>
      </c>
      <c r="L289" s="84" t="s">
        <v>1691</v>
      </c>
      <c r="M289" s="84" t="s">
        <v>1723</v>
      </c>
      <c r="N289" s="84" t="s">
        <v>1724</v>
      </c>
      <c r="O289" s="260" t="s">
        <v>1725</v>
      </c>
    </row>
    <row r="290" spans="1:111" ht="15" customHeight="1" x14ac:dyDescent="0.35">
      <c r="A290" s="172">
        <v>237</v>
      </c>
      <c r="B290" s="84" t="s">
        <v>1726</v>
      </c>
      <c r="C290" s="84" t="s">
        <v>305</v>
      </c>
      <c r="D290" s="84" t="s">
        <v>1727</v>
      </c>
      <c r="E290" s="84" t="s">
        <v>1728</v>
      </c>
      <c r="F290" s="84"/>
      <c r="G290" s="84"/>
      <c r="H290" s="173"/>
      <c r="I290" s="173" t="s">
        <v>398</v>
      </c>
      <c r="J290" s="173">
        <v>2025</v>
      </c>
      <c r="K290" s="84" t="s">
        <v>1729</v>
      </c>
      <c r="L290" s="84" t="s">
        <v>1691</v>
      </c>
      <c r="M290" s="84" t="s">
        <v>1730</v>
      </c>
      <c r="N290" s="84" t="s">
        <v>1731</v>
      </c>
      <c r="O290" s="260" t="s">
        <v>1732</v>
      </c>
    </row>
    <row r="291" spans="1:111" ht="15" customHeight="1" x14ac:dyDescent="0.35">
      <c r="A291" s="172">
        <v>238</v>
      </c>
      <c r="B291" s="84" t="s">
        <v>1726</v>
      </c>
      <c r="C291" s="84" t="s">
        <v>314</v>
      </c>
      <c r="D291" s="84" t="s">
        <v>1733</v>
      </c>
      <c r="E291" s="84"/>
      <c r="F291" s="84" t="s">
        <v>1670</v>
      </c>
      <c r="G291" s="174">
        <v>34</v>
      </c>
      <c r="H291" s="214">
        <v>40</v>
      </c>
      <c r="I291" s="173" t="s">
        <v>398</v>
      </c>
      <c r="J291" s="173">
        <v>2026</v>
      </c>
      <c r="K291" s="84" t="s">
        <v>1729</v>
      </c>
      <c r="L291" s="84" t="s">
        <v>1691</v>
      </c>
      <c r="M291" s="84" t="s">
        <v>1734</v>
      </c>
      <c r="N291" s="84" t="s">
        <v>1731</v>
      </c>
      <c r="O291" s="260" t="s">
        <v>1735</v>
      </c>
    </row>
    <row r="292" spans="1:111" ht="15" customHeight="1" x14ac:dyDescent="0.35">
      <c r="A292" s="172">
        <v>239</v>
      </c>
      <c r="B292" s="84" t="s">
        <v>1726</v>
      </c>
      <c r="C292" s="84" t="s">
        <v>314</v>
      </c>
      <c r="D292" s="84" t="s">
        <v>1736</v>
      </c>
      <c r="E292" s="84"/>
      <c r="F292" s="84" t="s">
        <v>502</v>
      </c>
      <c r="G292" s="174">
        <v>0</v>
      </c>
      <c r="H292" s="214">
        <v>20000</v>
      </c>
      <c r="I292" s="173" t="s">
        <v>398</v>
      </c>
      <c r="J292" s="173">
        <v>2026</v>
      </c>
      <c r="K292" s="84" t="s">
        <v>1729</v>
      </c>
      <c r="L292" s="84" t="s">
        <v>1691</v>
      </c>
      <c r="M292" s="84" t="s">
        <v>1737</v>
      </c>
      <c r="N292" s="84" t="s">
        <v>1731</v>
      </c>
      <c r="O292" s="260" t="s">
        <v>1738</v>
      </c>
    </row>
    <row r="293" spans="1:111" ht="15" customHeight="1" x14ac:dyDescent="0.35">
      <c r="A293" s="172">
        <v>240</v>
      </c>
      <c r="B293" s="84" t="s">
        <v>1739</v>
      </c>
      <c r="C293" s="84" t="s">
        <v>305</v>
      </c>
      <c r="D293" s="84" t="s">
        <v>1740</v>
      </c>
      <c r="E293" s="84" t="s">
        <v>1741</v>
      </c>
      <c r="F293" s="84"/>
      <c r="G293" s="84"/>
      <c r="H293" s="173"/>
      <c r="I293" s="173" t="s">
        <v>308</v>
      </c>
      <c r="J293" s="173">
        <v>2022</v>
      </c>
      <c r="K293" s="84" t="s">
        <v>1742</v>
      </c>
      <c r="L293" s="84" t="s">
        <v>1691</v>
      </c>
      <c r="M293" s="224" t="s">
        <v>1743</v>
      </c>
      <c r="N293" s="84" t="s">
        <v>1744</v>
      </c>
      <c r="O293" s="260" t="s">
        <v>1745</v>
      </c>
    </row>
    <row r="294" spans="1:111" ht="15" customHeight="1" x14ac:dyDescent="0.35">
      <c r="A294" s="172">
        <v>241</v>
      </c>
      <c r="B294" s="84" t="s">
        <v>1739</v>
      </c>
      <c r="C294" s="84" t="s">
        <v>305</v>
      </c>
      <c r="D294" s="84" t="s">
        <v>1746</v>
      </c>
      <c r="E294" s="84" t="s">
        <v>1747</v>
      </c>
      <c r="F294" s="84"/>
      <c r="G294" s="84"/>
      <c r="H294" s="173"/>
      <c r="I294" s="173" t="s">
        <v>398</v>
      </c>
      <c r="J294" s="173">
        <v>2026</v>
      </c>
      <c r="K294" s="84" t="s">
        <v>1742</v>
      </c>
      <c r="L294" s="84" t="s">
        <v>1691</v>
      </c>
      <c r="M294" s="224" t="s">
        <v>1748</v>
      </c>
      <c r="N294" s="84" t="s">
        <v>1706</v>
      </c>
      <c r="O294" s="260" t="s">
        <v>1749</v>
      </c>
    </row>
    <row r="295" spans="1:111" ht="15" customHeight="1" x14ac:dyDescent="0.35">
      <c r="A295" s="172">
        <v>242</v>
      </c>
      <c r="B295" s="84" t="s">
        <v>1750</v>
      </c>
      <c r="C295" s="84" t="s">
        <v>314</v>
      </c>
      <c r="D295" s="84" t="s">
        <v>1751</v>
      </c>
      <c r="E295" s="84"/>
      <c r="F295" s="84" t="s">
        <v>1752</v>
      </c>
      <c r="G295" s="174">
        <v>0</v>
      </c>
      <c r="H295" s="214">
        <v>10</v>
      </c>
      <c r="I295" s="173" t="s">
        <v>398</v>
      </c>
      <c r="J295" s="173">
        <v>2026</v>
      </c>
      <c r="K295" s="84" t="s">
        <v>1691</v>
      </c>
      <c r="L295" s="84" t="s">
        <v>1691</v>
      </c>
      <c r="M295" s="84" t="s">
        <v>1753</v>
      </c>
      <c r="N295" s="84" t="s">
        <v>1712</v>
      </c>
      <c r="O295" s="260" t="s">
        <v>1713</v>
      </c>
    </row>
    <row r="296" spans="1:111" ht="15" customHeight="1" x14ac:dyDescent="0.35">
      <c r="A296" s="172">
        <v>243</v>
      </c>
      <c r="B296" s="84" t="s">
        <v>1754</v>
      </c>
      <c r="C296" s="260" t="s">
        <v>305</v>
      </c>
      <c r="D296" s="84" t="s">
        <v>1755</v>
      </c>
      <c r="E296" s="84" t="s">
        <v>1756</v>
      </c>
      <c r="F296" s="84"/>
      <c r="G296" s="84"/>
      <c r="H296" s="173"/>
      <c r="I296" s="173" t="s">
        <v>308</v>
      </c>
      <c r="J296" s="173">
        <v>2025</v>
      </c>
      <c r="K296" s="84" t="s">
        <v>1757</v>
      </c>
      <c r="L296" s="84" t="s">
        <v>1691</v>
      </c>
      <c r="M296" s="84" t="s">
        <v>1758</v>
      </c>
      <c r="N296" s="84" t="s">
        <v>1706</v>
      </c>
      <c r="O296" s="260" t="s">
        <v>1759</v>
      </c>
    </row>
    <row r="297" spans="1:111" ht="15" customHeight="1" x14ac:dyDescent="0.35">
      <c r="A297" s="172">
        <v>244</v>
      </c>
      <c r="B297" s="84" t="s">
        <v>1754</v>
      </c>
      <c r="C297" s="260" t="s">
        <v>305</v>
      </c>
      <c r="D297" s="84" t="s">
        <v>1760</v>
      </c>
      <c r="E297" s="84" t="s">
        <v>1761</v>
      </c>
      <c r="F297" s="84"/>
      <c r="G297" s="84"/>
      <c r="H297" s="173"/>
      <c r="I297" s="173" t="s">
        <v>308</v>
      </c>
      <c r="J297" s="173">
        <v>2025</v>
      </c>
      <c r="K297" s="84" t="s">
        <v>1757</v>
      </c>
      <c r="L297" s="84" t="s">
        <v>1691</v>
      </c>
      <c r="M297" s="84" t="s">
        <v>1762</v>
      </c>
      <c r="N297" s="84" t="s">
        <v>1706</v>
      </c>
      <c r="O297" s="260" t="s">
        <v>1759</v>
      </c>
    </row>
    <row r="298" spans="1:111" s="143" customFormat="1" ht="15" customHeight="1" x14ac:dyDescent="0.35">
      <c r="A298" s="172">
        <v>299</v>
      </c>
      <c r="B298" s="230" t="s">
        <v>1763</v>
      </c>
      <c r="C298" s="261" t="s">
        <v>314</v>
      </c>
      <c r="D298" s="234" t="s">
        <v>1764</v>
      </c>
      <c r="E298" s="234"/>
      <c r="F298" s="234" t="s">
        <v>1765</v>
      </c>
      <c r="G298" s="234">
        <v>0</v>
      </c>
      <c r="H298" s="239">
        <v>1777</v>
      </c>
      <c r="I298" s="237" t="s">
        <v>324</v>
      </c>
      <c r="J298" s="237">
        <v>2026</v>
      </c>
      <c r="K298" s="234" t="s">
        <v>1766</v>
      </c>
      <c r="L298" s="234" t="s">
        <v>1767</v>
      </c>
      <c r="M298" s="240" t="s">
        <v>1768</v>
      </c>
      <c r="N298" s="178" t="s">
        <v>1769</v>
      </c>
      <c r="O298" s="261" t="s">
        <v>1770</v>
      </c>
      <c r="P298"/>
      <c r="Q298"/>
      <c r="R298"/>
      <c r="S298"/>
      <c r="T298"/>
      <c r="U298"/>
      <c r="V298"/>
      <c r="W298"/>
      <c r="X298"/>
      <c r="Y298"/>
      <c r="Z298"/>
      <c r="AA298"/>
      <c r="AB298"/>
      <c r="AC298"/>
      <c r="AD298"/>
      <c r="AE298"/>
      <c r="AF298"/>
      <c r="AG298"/>
      <c r="AH298"/>
      <c r="AI298"/>
      <c r="AJ298"/>
      <c r="AK298"/>
      <c r="AL298"/>
      <c r="AM298"/>
      <c r="AN298"/>
      <c r="AO298"/>
      <c r="AP298"/>
      <c r="AQ298"/>
      <c r="AR298"/>
      <c r="AS298"/>
      <c r="AT298"/>
      <c r="AU298"/>
      <c r="AV298"/>
      <c r="AW298"/>
      <c r="AX298"/>
      <c r="AY298"/>
      <c r="AZ298"/>
      <c r="BA298"/>
      <c r="BB298"/>
      <c r="BC298"/>
      <c r="BD298"/>
      <c r="BE298"/>
      <c r="BF298"/>
      <c r="BG298"/>
      <c r="BH298"/>
      <c r="BI298"/>
      <c r="BJ298"/>
      <c r="BK298"/>
      <c r="BL298"/>
      <c r="BM298"/>
      <c r="BN298"/>
      <c r="BO298"/>
      <c r="BP298"/>
      <c r="BQ298"/>
      <c r="BR298"/>
      <c r="BS298"/>
      <c r="BT298"/>
      <c r="BU298"/>
      <c r="BV298"/>
      <c r="BW298"/>
      <c r="BX298"/>
      <c r="BY298"/>
      <c r="BZ298"/>
      <c r="CA298"/>
      <c r="CB298"/>
      <c r="CC298"/>
      <c r="CD298"/>
      <c r="CE298"/>
      <c r="CF298"/>
      <c r="CG298"/>
      <c r="CH298"/>
      <c r="CI298"/>
      <c r="CJ298"/>
      <c r="CK298"/>
      <c r="CL298"/>
      <c r="CM298"/>
      <c r="CN298"/>
      <c r="CO298"/>
      <c r="CP298"/>
      <c r="CQ298"/>
      <c r="CR298"/>
      <c r="CS298"/>
      <c r="CT298"/>
      <c r="CU298"/>
      <c r="CV298"/>
      <c r="CW298"/>
      <c r="CX298"/>
      <c r="CY298"/>
      <c r="CZ298"/>
      <c r="DA298"/>
      <c r="DB298"/>
      <c r="DC298"/>
      <c r="DD298"/>
      <c r="DE298"/>
      <c r="DF298"/>
      <c r="DG298"/>
    </row>
    <row r="299" spans="1:111" s="143" customFormat="1" ht="15" customHeight="1" x14ac:dyDescent="0.35">
      <c r="A299" s="172">
        <v>300</v>
      </c>
      <c r="B299" s="230" t="s">
        <v>1771</v>
      </c>
      <c r="C299" s="261" t="s">
        <v>314</v>
      </c>
      <c r="D299" s="234" t="s">
        <v>1772</v>
      </c>
      <c r="E299" s="234"/>
      <c r="F299" s="234" t="s">
        <v>1765</v>
      </c>
      <c r="G299" s="234">
        <v>270</v>
      </c>
      <c r="H299" s="237">
        <v>494.7</v>
      </c>
      <c r="I299" s="237" t="s">
        <v>324</v>
      </c>
      <c r="J299" s="237">
        <v>2026</v>
      </c>
      <c r="K299" s="234" t="s">
        <v>931</v>
      </c>
      <c r="L299" s="234" t="s">
        <v>516</v>
      </c>
      <c r="M299" s="234" t="s">
        <v>1773</v>
      </c>
      <c r="N299" s="178" t="s">
        <v>933</v>
      </c>
      <c r="O299" s="261" t="s">
        <v>934</v>
      </c>
      <c r="P299"/>
      <c r="Q299"/>
      <c r="R299"/>
      <c r="S299"/>
      <c r="T299"/>
      <c r="U299"/>
      <c r="V299"/>
      <c r="W299"/>
      <c r="X299"/>
      <c r="Y299"/>
      <c r="Z299"/>
      <c r="AA299"/>
      <c r="AB299"/>
      <c r="AC299"/>
      <c r="AD299"/>
      <c r="AE299"/>
      <c r="AF299"/>
      <c r="AG299"/>
      <c r="AH299"/>
      <c r="AI299"/>
      <c r="AJ299"/>
      <c r="AK299"/>
      <c r="AL299"/>
      <c r="AM299"/>
      <c r="AN299"/>
      <c r="AO299"/>
      <c r="AP299"/>
      <c r="AQ299"/>
      <c r="AR299"/>
      <c r="AS299"/>
      <c r="AT299"/>
      <c r="AU299"/>
      <c r="AV299"/>
      <c r="AW299"/>
      <c r="AX299"/>
      <c r="AY299"/>
      <c r="AZ299"/>
      <c r="BA299"/>
      <c r="BB299"/>
      <c r="BC299"/>
      <c r="BD299"/>
      <c r="BE299"/>
      <c r="BF299"/>
      <c r="BG299"/>
      <c r="BH299"/>
      <c r="BI299"/>
      <c r="BJ299"/>
      <c r="BK299"/>
      <c r="BL299"/>
      <c r="BM299"/>
      <c r="BN299"/>
      <c r="BO299"/>
      <c r="BP299"/>
      <c r="BQ299"/>
      <c r="BR299"/>
      <c r="BS299"/>
      <c r="BT299"/>
      <c r="BU299"/>
      <c r="BV299"/>
      <c r="BW299"/>
      <c r="BX299"/>
      <c r="BY299"/>
      <c r="BZ299"/>
      <c r="CA299"/>
      <c r="CB299"/>
      <c r="CC299"/>
      <c r="CD299"/>
      <c r="CE299"/>
      <c r="CF299"/>
      <c r="CG299"/>
      <c r="CH299"/>
      <c r="CI299"/>
      <c r="CJ299"/>
      <c r="CK299"/>
      <c r="CL299"/>
      <c r="CM299"/>
      <c r="CN299"/>
      <c r="CO299"/>
      <c r="CP299"/>
      <c r="CQ299"/>
      <c r="CR299"/>
      <c r="CS299"/>
      <c r="CT299"/>
      <c r="CU299"/>
      <c r="CV299"/>
      <c r="CW299"/>
      <c r="CX299"/>
      <c r="CY299"/>
      <c r="CZ299"/>
      <c r="DA299"/>
      <c r="DB299"/>
      <c r="DC299"/>
      <c r="DD299"/>
      <c r="DE299"/>
      <c r="DF299"/>
      <c r="DG299"/>
    </row>
    <row r="300" spans="1:111" s="143" customFormat="1" ht="15" customHeight="1" x14ac:dyDescent="0.35">
      <c r="A300" s="172">
        <v>301</v>
      </c>
      <c r="B300" s="230" t="s">
        <v>1774</v>
      </c>
      <c r="C300" s="261" t="s">
        <v>676</v>
      </c>
      <c r="D300" s="234" t="s">
        <v>1775</v>
      </c>
      <c r="E300" s="240" t="s">
        <v>1776</v>
      </c>
      <c r="F300" s="234"/>
      <c r="G300" s="234"/>
      <c r="H300" s="237"/>
      <c r="I300" s="237" t="s">
        <v>727</v>
      </c>
      <c r="J300" s="237">
        <v>2023</v>
      </c>
      <c r="K300" s="234"/>
      <c r="L300" s="234" t="s">
        <v>1777</v>
      </c>
      <c r="M300" s="240" t="s">
        <v>1778</v>
      </c>
      <c r="N300" s="178" t="s">
        <v>1779</v>
      </c>
      <c r="O300" s="261"/>
      <c r="P300"/>
      <c r="Q300"/>
      <c r="R300"/>
      <c r="S300"/>
      <c r="T300"/>
      <c r="U300"/>
      <c r="V300"/>
      <c r="W300"/>
      <c r="X300"/>
      <c r="Y300"/>
      <c r="Z300"/>
      <c r="AA300"/>
      <c r="AB300"/>
      <c r="AC300"/>
      <c r="AD300"/>
      <c r="AE300"/>
      <c r="AF300"/>
      <c r="AG300"/>
      <c r="AH300"/>
      <c r="AI300"/>
      <c r="AJ300"/>
      <c r="AK300"/>
      <c r="AL300"/>
      <c r="AM300"/>
      <c r="AN300"/>
      <c r="AO300"/>
      <c r="AP300"/>
      <c r="AQ300"/>
      <c r="AR300"/>
      <c r="AS300"/>
      <c r="AT300"/>
      <c r="AU300"/>
      <c r="AV300"/>
      <c r="AW300"/>
      <c r="AX300"/>
      <c r="AY300"/>
      <c r="AZ300"/>
      <c r="BA300"/>
      <c r="BB300"/>
      <c r="BC300"/>
      <c r="BD300"/>
      <c r="BE300"/>
      <c r="BF300"/>
      <c r="BG300"/>
      <c r="BH300"/>
      <c r="BI300"/>
      <c r="BJ300"/>
      <c r="BK300"/>
      <c r="BL300"/>
      <c r="BM300"/>
      <c r="BN300"/>
      <c r="BO300"/>
      <c r="BP300"/>
      <c r="BQ300"/>
      <c r="BR300"/>
      <c r="BS300"/>
      <c r="BT300"/>
      <c r="BU300"/>
      <c r="BV300"/>
      <c r="BW300"/>
      <c r="BX300"/>
      <c r="BY300"/>
      <c r="BZ300"/>
      <c r="CA300"/>
      <c r="CB300"/>
      <c r="CC300"/>
      <c r="CD300"/>
      <c r="CE300"/>
      <c r="CF300"/>
      <c r="CG300"/>
      <c r="CH300"/>
      <c r="CI300"/>
      <c r="CJ300"/>
      <c r="CK300"/>
      <c r="CL300"/>
      <c r="CM300"/>
      <c r="CN300"/>
      <c r="CO300"/>
      <c r="CP300"/>
      <c r="CQ300"/>
      <c r="CR300"/>
      <c r="CS300"/>
      <c r="CT300"/>
      <c r="CU300"/>
      <c r="CV300"/>
      <c r="CW300"/>
      <c r="CX300"/>
      <c r="CY300"/>
      <c r="CZ300"/>
      <c r="DA300"/>
      <c r="DB300"/>
      <c r="DC300"/>
      <c r="DD300"/>
      <c r="DE300"/>
      <c r="DF300"/>
      <c r="DG300"/>
    </row>
    <row r="301" spans="1:111" s="143" customFormat="1" ht="15" customHeight="1" x14ac:dyDescent="0.35">
      <c r="A301" s="172">
        <v>302</v>
      </c>
      <c r="B301" s="230" t="s">
        <v>1780</v>
      </c>
      <c r="C301" s="261" t="s">
        <v>676</v>
      </c>
      <c r="D301" s="234" t="s">
        <v>1775</v>
      </c>
      <c r="E301" s="234" t="s">
        <v>1776</v>
      </c>
      <c r="F301" s="234"/>
      <c r="G301" s="234"/>
      <c r="H301" s="237"/>
      <c r="I301" s="237" t="s">
        <v>727</v>
      </c>
      <c r="J301" s="237">
        <v>2024</v>
      </c>
      <c r="K301" s="234"/>
      <c r="L301" s="234" t="s">
        <v>1777</v>
      </c>
      <c r="M301" s="240" t="s">
        <v>1781</v>
      </c>
      <c r="N301" s="178" t="s">
        <v>1779</v>
      </c>
      <c r="O301" s="261"/>
      <c r="P301"/>
      <c r="Q301"/>
      <c r="R301"/>
      <c r="S301"/>
      <c r="T301"/>
      <c r="U301"/>
      <c r="V301"/>
      <c r="W301"/>
      <c r="X301"/>
      <c r="Y301"/>
      <c r="Z301"/>
      <c r="AA301"/>
      <c r="AB301"/>
      <c r="AC301"/>
      <c r="AD301"/>
      <c r="AE301"/>
      <c r="AF301"/>
      <c r="AG301"/>
      <c r="AH301"/>
      <c r="AI301"/>
      <c r="AJ301"/>
      <c r="AK301"/>
      <c r="AL301"/>
      <c r="AM301"/>
      <c r="AN301"/>
      <c r="AO301"/>
      <c r="AP301"/>
      <c r="AQ301"/>
      <c r="AR301"/>
      <c r="AS301"/>
      <c r="AT301"/>
      <c r="AU301"/>
      <c r="AV301"/>
      <c r="AW301"/>
      <c r="AX301"/>
      <c r="AY301"/>
      <c r="AZ301"/>
      <c r="BA301"/>
      <c r="BB301"/>
      <c r="BC301"/>
      <c r="BD301"/>
      <c r="BE301"/>
      <c r="BF301"/>
      <c r="BG301"/>
      <c r="BH301"/>
      <c r="BI301"/>
      <c r="BJ301"/>
      <c r="BK301"/>
      <c r="BL301"/>
      <c r="BM301"/>
      <c r="BN301"/>
      <c r="BO301"/>
      <c r="BP301"/>
      <c r="BQ301"/>
      <c r="BR301"/>
      <c r="BS301"/>
      <c r="BT301"/>
      <c r="BU301"/>
      <c r="BV301"/>
      <c r="BW301"/>
      <c r="BX301"/>
      <c r="BY301"/>
      <c r="BZ301"/>
      <c r="CA301"/>
      <c r="CB301"/>
      <c r="CC301"/>
      <c r="CD301"/>
      <c r="CE301"/>
      <c r="CF301"/>
      <c r="CG301"/>
      <c r="CH301"/>
      <c r="CI301"/>
      <c r="CJ301"/>
      <c r="CK301"/>
      <c r="CL301"/>
      <c r="CM301"/>
      <c r="CN301"/>
      <c r="CO301"/>
      <c r="CP301"/>
      <c r="CQ301"/>
      <c r="CR301"/>
      <c r="CS301"/>
      <c r="CT301"/>
      <c r="CU301"/>
      <c r="CV301"/>
      <c r="CW301"/>
      <c r="CX301"/>
      <c r="CY301"/>
      <c r="CZ301"/>
      <c r="DA301"/>
      <c r="DB301"/>
      <c r="DC301"/>
      <c r="DD301"/>
      <c r="DE301"/>
      <c r="DF301"/>
      <c r="DG301"/>
    </row>
    <row r="302" spans="1:111" s="143" customFormat="1" ht="15" customHeight="1" x14ac:dyDescent="0.35">
      <c r="A302" s="172">
        <v>303</v>
      </c>
      <c r="B302" s="230" t="s">
        <v>1780</v>
      </c>
      <c r="C302" s="261" t="s">
        <v>676</v>
      </c>
      <c r="D302" s="245" t="s">
        <v>1782</v>
      </c>
      <c r="E302" s="234" t="s">
        <v>1783</v>
      </c>
      <c r="F302" s="234"/>
      <c r="G302" s="234"/>
      <c r="H302" s="237"/>
      <c r="I302" s="237" t="s">
        <v>308</v>
      </c>
      <c r="J302" s="237">
        <v>2024</v>
      </c>
      <c r="K302" s="234"/>
      <c r="L302" s="234" t="s">
        <v>1777</v>
      </c>
      <c r="M302" s="240" t="s">
        <v>1784</v>
      </c>
      <c r="N302" s="178" t="s">
        <v>1779</v>
      </c>
      <c r="O302" s="261" t="s">
        <v>1785</v>
      </c>
      <c r="P302"/>
      <c r="Q302"/>
      <c r="R302"/>
      <c r="S302"/>
      <c r="T302"/>
      <c r="U302"/>
      <c r="V302"/>
      <c r="W302"/>
      <c r="X302"/>
      <c r="Y302"/>
      <c r="Z302"/>
      <c r="AA302"/>
      <c r="AB302"/>
      <c r="AC302"/>
      <c r="AD302"/>
      <c r="AE302"/>
      <c r="AF302"/>
      <c r="AG302"/>
      <c r="AH302"/>
      <c r="AI302"/>
      <c r="AJ302"/>
      <c r="AK302"/>
      <c r="AL302"/>
      <c r="AM302"/>
      <c r="AN302"/>
      <c r="AO302"/>
      <c r="AP302"/>
      <c r="AQ302"/>
      <c r="AR302"/>
      <c r="AS302"/>
      <c r="AT302"/>
      <c r="AU302"/>
      <c r="AV302"/>
      <c r="AW302"/>
      <c r="AX302"/>
      <c r="AY302"/>
      <c r="AZ302"/>
      <c r="BA302"/>
      <c r="BB302"/>
      <c r="BC302"/>
      <c r="BD302"/>
      <c r="BE302"/>
      <c r="BF302"/>
      <c r="BG302"/>
      <c r="BH302"/>
      <c r="BI302"/>
      <c r="BJ302"/>
      <c r="BK302"/>
      <c r="BL302"/>
      <c r="BM302"/>
      <c r="BN302"/>
      <c r="BO302"/>
      <c r="BP302"/>
      <c r="BQ302"/>
      <c r="BR302"/>
      <c r="BS302"/>
      <c r="BT302"/>
      <c r="BU302"/>
      <c r="BV302"/>
      <c r="BW302"/>
      <c r="BX302"/>
      <c r="BY302"/>
      <c r="BZ302"/>
      <c r="CA302"/>
      <c r="CB302"/>
      <c r="CC302"/>
      <c r="CD302"/>
      <c r="CE302"/>
      <c r="CF302"/>
      <c r="CG302"/>
      <c r="CH302"/>
      <c r="CI302"/>
      <c r="CJ302"/>
      <c r="CK302"/>
      <c r="CL302"/>
      <c r="CM302"/>
      <c r="CN302"/>
      <c r="CO302"/>
      <c r="CP302"/>
      <c r="CQ302"/>
      <c r="CR302"/>
      <c r="CS302"/>
      <c r="CT302"/>
      <c r="CU302"/>
      <c r="CV302"/>
      <c r="CW302"/>
      <c r="CX302"/>
      <c r="CY302"/>
      <c r="CZ302"/>
      <c r="DA302"/>
      <c r="DB302"/>
      <c r="DC302"/>
      <c r="DD302"/>
      <c r="DE302"/>
      <c r="DF302"/>
      <c r="DG302"/>
    </row>
    <row r="303" spans="1:111" ht="15" customHeight="1" x14ac:dyDescent="0.35">
      <c r="A303" s="238">
        <v>304</v>
      </c>
      <c r="B303" s="230" t="s">
        <v>1786</v>
      </c>
      <c r="C303" s="261" t="s">
        <v>305</v>
      </c>
      <c r="D303" s="234" t="s">
        <v>1787</v>
      </c>
      <c r="E303" s="234" t="s">
        <v>1788</v>
      </c>
      <c r="F303" s="234"/>
      <c r="G303" s="234"/>
      <c r="H303" s="234"/>
      <c r="I303" s="237" t="s">
        <v>324</v>
      </c>
      <c r="J303" s="237">
        <v>2024</v>
      </c>
      <c r="K303" s="234"/>
      <c r="L303" s="234" t="s">
        <v>516</v>
      </c>
      <c r="M303" s="240" t="s">
        <v>1789</v>
      </c>
      <c r="N303" s="234"/>
      <c r="O303" s="292"/>
    </row>
    <row r="304" spans="1:111" s="143" customFormat="1" ht="15" customHeight="1" x14ac:dyDescent="0.35">
      <c r="A304" s="172">
        <v>305</v>
      </c>
      <c r="B304" s="230" t="s">
        <v>1786</v>
      </c>
      <c r="C304" s="261" t="s">
        <v>305</v>
      </c>
      <c r="D304" s="240" t="s">
        <v>1790</v>
      </c>
      <c r="E304" s="234" t="s">
        <v>1791</v>
      </c>
      <c r="F304" s="234"/>
      <c r="G304" s="234"/>
      <c r="H304" s="234"/>
      <c r="I304" s="237" t="s">
        <v>324</v>
      </c>
      <c r="J304" s="237">
        <v>2024</v>
      </c>
      <c r="K304" s="234"/>
      <c r="L304" s="234" t="s">
        <v>1792</v>
      </c>
      <c r="M304" s="240" t="s">
        <v>1793</v>
      </c>
      <c r="N304" s="234"/>
      <c r="O304" s="292"/>
      <c r="P304"/>
      <c r="Q304"/>
      <c r="R304"/>
      <c r="S304"/>
      <c r="T304"/>
      <c r="U304"/>
      <c r="V304"/>
      <c r="W304"/>
      <c r="X304"/>
      <c r="Y304"/>
      <c r="Z304"/>
      <c r="AA304"/>
      <c r="AB304"/>
      <c r="AC304"/>
      <c r="AD304"/>
      <c r="AE304"/>
      <c r="AF304"/>
      <c r="AG304"/>
      <c r="AH304"/>
      <c r="AI304"/>
      <c r="AJ304"/>
      <c r="AK304"/>
      <c r="AL304"/>
      <c r="AM304"/>
      <c r="AN304"/>
      <c r="AO304"/>
      <c r="AP304"/>
      <c r="AQ304"/>
      <c r="AR304"/>
      <c r="AS304"/>
      <c r="AT304"/>
      <c r="AU304"/>
      <c r="AV304"/>
      <c r="AW304"/>
      <c r="AX304"/>
      <c r="AY304"/>
      <c r="AZ304"/>
      <c r="BA304"/>
      <c r="BB304"/>
      <c r="BC304"/>
      <c r="BD304"/>
      <c r="BE304"/>
      <c r="BF304"/>
      <c r="BG304"/>
      <c r="BH304"/>
      <c r="BI304"/>
      <c r="BJ304"/>
      <c r="BK304"/>
      <c r="BL304"/>
      <c r="BM304"/>
      <c r="BN304"/>
      <c r="BO304"/>
      <c r="BP304"/>
      <c r="BQ304"/>
      <c r="BR304"/>
      <c r="BS304"/>
      <c r="BT304"/>
      <c r="BU304"/>
      <c r="BV304"/>
      <c r="BW304"/>
      <c r="BX304"/>
      <c r="BY304"/>
      <c r="BZ304"/>
      <c r="CA304"/>
      <c r="CB304"/>
      <c r="CC304"/>
      <c r="CD304"/>
      <c r="CE304"/>
      <c r="CF304"/>
      <c r="CG304"/>
      <c r="CH304"/>
      <c r="CI304"/>
      <c r="CJ304"/>
      <c r="CK304"/>
      <c r="CL304"/>
      <c r="CM304"/>
      <c r="CN304"/>
      <c r="CO304"/>
      <c r="CP304"/>
      <c r="CQ304"/>
      <c r="CR304"/>
      <c r="CS304"/>
      <c r="CT304"/>
      <c r="CU304"/>
      <c r="CV304"/>
      <c r="CW304"/>
      <c r="CX304"/>
      <c r="CY304"/>
      <c r="CZ304"/>
      <c r="DA304"/>
      <c r="DB304"/>
      <c r="DC304"/>
      <c r="DD304"/>
      <c r="DE304"/>
      <c r="DF304"/>
      <c r="DG304"/>
    </row>
    <row r="305" spans="1:111" s="143" customFormat="1" ht="15" customHeight="1" x14ac:dyDescent="0.35">
      <c r="A305" s="172">
        <v>306</v>
      </c>
      <c r="B305" s="230" t="s">
        <v>1786</v>
      </c>
      <c r="C305" s="261" t="s">
        <v>305</v>
      </c>
      <c r="D305" s="232" t="s">
        <v>1794</v>
      </c>
      <c r="E305" s="234" t="s">
        <v>1795</v>
      </c>
      <c r="F305" s="234"/>
      <c r="G305" s="234"/>
      <c r="H305" s="237"/>
      <c r="I305" s="237" t="s">
        <v>324</v>
      </c>
      <c r="J305" s="237">
        <v>2025</v>
      </c>
      <c r="K305" s="234"/>
      <c r="L305" s="234" t="s">
        <v>1792</v>
      </c>
      <c r="M305" s="240" t="s">
        <v>1796</v>
      </c>
      <c r="N305" s="178"/>
      <c r="O305" s="261"/>
      <c r="P305"/>
      <c r="Q305"/>
      <c r="R305"/>
      <c r="S305"/>
      <c r="T305"/>
      <c r="U305"/>
      <c r="V305"/>
      <c r="W305"/>
      <c r="X305"/>
      <c r="Y305"/>
      <c r="Z305"/>
      <c r="AA305"/>
      <c r="AB305"/>
      <c r="AC305"/>
      <c r="AD305"/>
      <c r="AE305"/>
      <c r="AF305"/>
      <c r="AG305"/>
      <c r="AH305"/>
      <c r="AI305"/>
      <c r="AJ305"/>
      <c r="AK305"/>
      <c r="AL305"/>
      <c r="AM305"/>
      <c r="AN305"/>
      <c r="AO305"/>
      <c r="AP305"/>
      <c r="AQ305"/>
      <c r="AR305"/>
      <c r="AS305"/>
      <c r="AT305"/>
      <c r="AU305"/>
      <c r="AV305"/>
      <c r="AW305"/>
      <c r="AX305"/>
      <c r="AY305"/>
      <c r="AZ305"/>
      <c r="BA305"/>
      <c r="BB305"/>
      <c r="BC305"/>
      <c r="BD305"/>
      <c r="BE305"/>
      <c r="BF305"/>
      <c r="BG305"/>
      <c r="BH305"/>
      <c r="BI305"/>
      <c r="BJ305"/>
      <c r="BK305"/>
      <c r="BL305"/>
      <c r="BM305"/>
      <c r="BN305"/>
      <c r="BO305"/>
      <c r="BP305"/>
      <c r="BQ305"/>
      <c r="BR305"/>
      <c r="BS305"/>
      <c r="BT305"/>
      <c r="BU305"/>
      <c r="BV305"/>
      <c r="BW305"/>
      <c r="BX305"/>
      <c r="BY305"/>
      <c r="BZ305"/>
      <c r="CA305"/>
      <c r="CB305"/>
      <c r="CC305"/>
      <c r="CD305"/>
      <c r="CE305"/>
      <c r="CF305"/>
      <c r="CG305"/>
      <c r="CH305"/>
      <c r="CI305"/>
      <c r="CJ305"/>
      <c r="CK305"/>
      <c r="CL305"/>
      <c r="CM305"/>
      <c r="CN305"/>
      <c r="CO305"/>
      <c r="CP305"/>
      <c r="CQ305"/>
      <c r="CR305"/>
      <c r="CS305"/>
      <c r="CT305"/>
      <c r="CU305"/>
      <c r="CV305"/>
      <c r="CW305"/>
      <c r="CX305"/>
      <c r="CY305"/>
      <c r="CZ305"/>
      <c r="DA305"/>
      <c r="DB305"/>
      <c r="DC305"/>
      <c r="DD305"/>
      <c r="DE305"/>
      <c r="DF305"/>
      <c r="DG305"/>
    </row>
    <row r="306" spans="1:111" s="143" customFormat="1" ht="15" customHeight="1" x14ac:dyDescent="0.35">
      <c r="A306" s="172">
        <v>307</v>
      </c>
      <c r="B306" s="230" t="s">
        <v>1786</v>
      </c>
      <c r="C306" s="261" t="s">
        <v>314</v>
      </c>
      <c r="D306" s="234" t="s">
        <v>1797</v>
      </c>
      <c r="E306" s="234" t="s">
        <v>1798</v>
      </c>
      <c r="F306" s="234" t="s">
        <v>1765</v>
      </c>
      <c r="G306" s="234">
        <v>0</v>
      </c>
      <c r="H306" s="237">
        <v>8000</v>
      </c>
      <c r="I306" s="237" t="s">
        <v>398</v>
      </c>
      <c r="J306" s="237">
        <v>2026</v>
      </c>
      <c r="K306" s="234"/>
      <c r="L306" s="234" t="s">
        <v>1792</v>
      </c>
      <c r="M306" s="234" t="s">
        <v>1799</v>
      </c>
      <c r="N306" s="178"/>
      <c r="O306" s="261"/>
      <c r="P306"/>
      <c r="Q306"/>
      <c r="R306"/>
      <c r="S306"/>
      <c r="T306"/>
      <c r="U306"/>
      <c r="V306"/>
      <c r="W306"/>
      <c r="X306"/>
      <c r="Y306"/>
      <c r="Z306"/>
      <c r="AA306"/>
      <c r="AB306"/>
      <c r="AC306"/>
      <c r="AD306"/>
      <c r="AE306"/>
      <c r="AF306"/>
      <c r="AG306"/>
      <c r="AH306"/>
      <c r="AI306"/>
      <c r="AJ306"/>
      <c r="AK306"/>
      <c r="AL306"/>
      <c r="AM306"/>
      <c r="AN306"/>
      <c r="AO306"/>
      <c r="AP306"/>
      <c r="AQ306"/>
      <c r="AR306"/>
      <c r="AS306"/>
      <c r="AT306"/>
      <c r="AU306"/>
      <c r="AV306"/>
      <c r="AW306"/>
      <c r="AX306"/>
      <c r="AY306"/>
      <c r="AZ306"/>
      <c r="BA306"/>
      <c r="BB306"/>
      <c r="BC306"/>
      <c r="BD306"/>
      <c r="BE306"/>
      <c r="BF306"/>
      <c r="BG306"/>
      <c r="BH306"/>
      <c r="BI306"/>
      <c r="BJ306"/>
      <c r="BK306"/>
      <c r="BL306"/>
      <c r="BM306"/>
      <c r="BN306"/>
      <c r="BO306"/>
      <c r="BP306"/>
      <c r="BQ306"/>
      <c r="BR306"/>
      <c r="BS306"/>
      <c r="BT306"/>
      <c r="BU306"/>
      <c r="BV306"/>
      <c r="BW306"/>
      <c r="BX306"/>
      <c r="BY306"/>
      <c r="BZ306"/>
      <c r="CA306"/>
      <c r="CB306"/>
      <c r="CC306"/>
      <c r="CD306"/>
      <c r="CE306"/>
      <c r="CF306"/>
      <c r="CG306"/>
      <c r="CH306"/>
      <c r="CI306"/>
      <c r="CJ306"/>
      <c r="CK306"/>
      <c r="CL306"/>
      <c r="CM306"/>
      <c r="CN306"/>
      <c r="CO306"/>
      <c r="CP306"/>
      <c r="CQ306"/>
      <c r="CR306"/>
      <c r="CS306"/>
      <c r="CT306"/>
      <c r="CU306"/>
      <c r="CV306"/>
      <c r="CW306"/>
      <c r="CX306"/>
      <c r="CY306"/>
      <c r="CZ306"/>
      <c r="DA306"/>
      <c r="DB306"/>
      <c r="DC306"/>
      <c r="DD306"/>
      <c r="DE306"/>
      <c r="DF306"/>
      <c r="DG306"/>
    </row>
    <row r="307" spans="1:111" s="143" customFormat="1" ht="15" customHeight="1" x14ac:dyDescent="0.35">
      <c r="A307" s="172">
        <v>308</v>
      </c>
      <c r="B307" s="230" t="s">
        <v>1786</v>
      </c>
      <c r="C307" s="261" t="s">
        <v>305</v>
      </c>
      <c r="D307" s="234" t="s">
        <v>1800</v>
      </c>
      <c r="E307" s="234"/>
      <c r="F307" s="234"/>
      <c r="G307" s="234"/>
      <c r="H307" s="237"/>
      <c r="I307" s="237" t="s">
        <v>324</v>
      </c>
      <c r="J307" s="237">
        <v>2026</v>
      </c>
      <c r="K307" s="234"/>
      <c r="L307" s="234" t="s">
        <v>1801</v>
      </c>
      <c r="M307" s="240" t="s">
        <v>1802</v>
      </c>
      <c r="N307" s="178"/>
      <c r="O307" s="261"/>
      <c r="P307"/>
      <c r="Q307"/>
      <c r="R307"/>
      <c r="S307"/>
      <c r="T307"/>
      <c r="U307"/>
      <c r="V307"/>
      <c r="W307"/>
      <c r="X307"/>
      <c r="Y307"/>
      <c r="Z307"/>
      <c r="AA307"/>
      <c r="AB307"/>
      <c r="AC307"/>
      <c r="AD307"/>
      <c r="AE307"/>
      <c r="AF307"/>
      <c r="AG307"/>
      <c r="AH307"/>
      <c r="AI307"/>
      <c r="AJ307"/>
      <c r="AK307"/>
      <c r="AL307"/>
      <c r="AM307"/>
      <c r="AN307"/>
      <c r="AO307"/>
      <c r="AP307"/>
      <c r="AQ307"/>
      <c r="AR307"/>
      <c r="AS307"/>
      <c r="AT307"/>
      <c r="AU307"/>
      <c r="AV307"/>
      <c r="AW307"/>
      <c r="AX307"/>
      <c r="AY307"/>
      <c r="AZ307"/>
      <c r="BA307"/>
      <c r="BB307"/>
      <c r="BC307"/>
      <c r="BD307"/>
      <c r="BE307"/>
      <c r="BF307"/>
      <c r="BG307"/>
      <c r="BH307"/>
      <c r="BI307"/>
      <c r="BJ307"/>
      <c r="BK307"/>
      <c r="BL307"/>
      <c r="BM307"/>
      <c r="BN307"/>
      <c r="BO307"/>
      <c r="BP307"/>
      <c r="BQ307"/>
      <c r="BR307"/>
      <c r="BS307"/>
      <c r="BT307"/>
      <c r="BU307"/>
      <c r="BV307"/>
      <c r="BW307"/>
      <c r="BX307"/>
      <c r="BY307"/>
      <c r="BZ307"/>
      <c r="CA307"/>
      <c r="CB307"/>
      <c r="CC307"/>
      <c r="CD307"/>
      <c r="CE307"/>
      <c r="CF307"/>
      <c r="CG307"/>
      <c r="CH307"/>
      <c r="CI307"/>
      <c r="CJ307"/>
      <c r="CK307"/>
      <c r="CL307"/>
      <c r="CM307"/>
      <c r="CN307"/>
      <c r="CO307"/>
      <c r="CP307"/>
      <c r="CQ307"/>
      <c r="CR307"/>
      <c r="CS307"/>
      <c r="CT307"/>
      <c r="CU307"/>
      <c r="CV307"/>
      <c r="CW307"/>
      <c r="CX307"/>
      <c r="CY307"/>
      <c r="CZ307"/>
      <c r="DA307"/>
      <c r="DB307"/>
      <c r="DC307"/>
      <c r="DD307"/>
      <c r="DE307"/>
      <c r="DF307"/>
      <c r="DG307"/>
    </row>
    <row r="308" spans="1:111" s="228" customFormat="1" ht="15" customHeight="1" x14ac:dyDescent="0.35">
      <c r="A308" s="172">
        <v>309</v>
      </c>
      <c r="B308" s="229" t="s">
        <v>1803</v>
      </c>
      <c r="C308" s="241" t="s">
        <v>305</v>
      </c>
      <c r="D308" s="241" t="s">
        <v>1804</v>
      </c>
      <c r="E308" s="241" t="s">
        <v>1805</v>
      </c>
      <c r="F308" s="241"/>
      <c r="G308" s="241"/>
      <c r="H308" s="241"/>
      <c r="I308" s="237" t="s">
        <v>324</v>
      </c>
      <c r="J308" s="237">
        <v>2024</v>
      </c>
      <c r="K308" s="241"/>
      <c r="L308" s="241" t="s">
        <v>1767</v>
      </c>
      <c r="M308" s="246" t="s">
        <v>1806</v>
      </c>
      <c r="N308" s="241" t="s">
        <v>1807</v>
      </c>
      <c r="O308" s="264" t="s">
        <v>1808</v>
      </c>
      <c r="P308" s="225"/>
      <c r="Q308" s="225"/>
      <c r="R308" s="225"/>
      <c r="S308" s="225"/>
      <c r="T308" s="225"/>
      <c r="U308" s="225"/>
      <c r="V308" s="225"/>
      <c r="W308" s="225"/>
      <c r="X308" s="225"/>
      <c r="Y308" s="225"/>
      <c r="Z308" s="225"/>
      <c r="AA308" s="225"/>
      <c r="AB308" s="225"/>
      <c r="AC308" s="225"/>
      <c r="AD308" s="225"/>
      <c r="AE308" s="225"/>
      <c r="AF308" s="225"/>
      <c r="AG308" s="225"/>
      <c r="AH308" s="225"/>
      <c r="AI308" s="225"/>
      <c r="AJ308" s="225"/>
      <c r="AK308" s="225"/>
      <c r="AL308" s="225"/>
      <c r="AM308" s="225"/>
      <c r="AN308" s="225"/>
      <c r="AO308" s="225"/>
      <c r="AP308" s="225"/>
      <c r="AQ308" s="225"/>
      <c r="AR308" s="225"/>
      <c r="AS308" s="225"/>
      <c r="AT308" s="225"/>
      <c r="AU308" s="225"/>
      <c r="AV308" s="225"/>
      <c r="AW308" s="225"/>
      <c r="AX308" s="225"/>
      <c r="AY308" s="225"/>
      <c r="AZ308" s="225"/>
      <c r="BA308" s="225"/>
      <c r="BB308" s="225"/>
      <c r="BC308" s="225"/>
      <c r="BD308" s="225"/>
      <c r="BE308" s="225"/>
      <c r="BF308" s="225"/>
      <c r="BG308" s="225"/>
      <c r="BH308" s="225"/>
      <c r="BI308" s="225"/>
      <c r="BJ308" s="225"/>
      <c r="BK308" s="225"/>
      <c r="BL308" s="225"/>
      <c r="BM308" s="225"/>
      <c r="BN308" s="225"/>
      <c r="BO308" s="225"/>
      <c r="BP308" s="225"/>
      <c r="BQ308" s="225"/>
      <c r="BR308" s="225"/>
      <c r="BS308" s="225"/>
      <c r="BT308" s="225"/>
      <c r="BU308" s="225"/>
      <c r="BV308" s="225"/>
      <c r="BW308" s="225"/>
      <c r="BX308" s="225"/>
      <c r="BY308" s="225"/>
      <c r="BZ308" s="225"/>
      <c r="CA308" s="225"/>
      <c r="CB308" s="225"/>
      <c r="CC308" s="225"/>
      <c r="CD308" s="225"/>
      <c r="CE308" s="225"/>
      <c r="CF308" s="225"/>
      <c r="CG308" s="225"/>
      <c r="CH308" s="225"/>
      <c r="CI308" s="225"/>
      <c r="CJ308" s="225"/>
      <c r="CK308" s="225"/>
      <c r="CL308" s="225"/>
      <c r="CM308" s="225"/>
      <c r="CN308" s="225"/>
      <c r="CO308" s="225"/>
      <c r="CP308" s="225"/>
      <c r="CQ308" s="225"/>
      <c r="CR308" s="225"/>
      <c r="CS308" s="225"/>
      <c r="CT308" s="225"/>
      <c r="CU308" s="225"/>
      <c r="CV308" s="225"/>
      <c r="CW308" s="225"/>
      <c r="CX308" s="225"/>
      <c r="CY308" s="225"/>
      <c r="CZ308" s="225"/>
      <c r="DA308" s="225"/>
      <c r="DB308" s="225"/>
      <c r="DC308" s="225"/>
      <c r="DD308" s="225"/>
      <c r="DE308" s="225"/>
      <c r="DF308" s="225"/>
      <c r="DG308" s="225"/>
    </row>
    <row r="309" spans="1:111" s="228" customFormat="1" ht="15" customHeight="1" x14ac:dyDescent="0.35">
      <c r="A309" s="172">
        <v>310</v>
      </c>
      <c r="B309" s="229" t="s">
        <v>1803</v>
      </c>
      <c r="C309" s="241" t="s">
        <v>305</v>
      </c>
      <c r="D309" s="241" t="s">
        <v>1809</v>
      </c>
      <c r="E309" s="241" t="s">
        <v>1810</v>
      </c>
      <c r="F309" s="241"/>
      <c r="G309" s="241"/>
      <c r="H309" s="241"/>
      <c r="I309" s="237" t="s">
        <v>727</v>
      </c>
      <c r="J309" s="237">
        <v>2024</v>
      </c>
      <c r="K309" s="241"/>
      <c r="L309" s="241" t="s">
        <v>1767</v>
      </c>
      <c r="M309" s="241" t="s">
        <v>1811</v>
      </c>
      <c r="N309" s="241" t="s">
        <v>1807</v>
      </c>
      <c r="O309" s="264" t="s">
        <v>1808</v>
      </c>
      <c r="P309" s="225"/>
      <c r="Q309" s="225"/>
      <c r="R309" s="225"/>
      <c r="S309" s="225"/>
      <c r="T309" s="225"/>
      <c r="U309" s="225"/>
      <c r="V309" s="225"/>
      <c r="W309" s="225"/>
      <c r="X309" s="225"/>
      <c r="Y309" s="225"/>
      <c r="Z309" s="225"/>
      <c r="AA309" s="225"/>
      <c r="AB309" s="225"/>
      <c r="AC309" s="225"/>
      <c r="AD309" s="225"/>
      <c r="AE309" s="225"/>
      <c r="AF309" s="225"/>
      <c r="AG309" s="225"/>
      <c r="AH309" s="225"/>
      <c r="AI309" s="225"/>
      <c r="AJ309" s="225"/>
      <c r="AK309" s="225"/>
      <c r="AL309" s="225"/>
      <c r="AM309" s="225"/>
      <c r="AN309" s="225"/>
      <c r="AO309" s="225"/>
      <c r="AP309" s="225"/>
      <c r="AQ309" s="225"/>
      <c r="AR309" s="225"/>
      <c r="AS309" s="225"/>
      <c r="AT309" s="225"/>
      <c r="AU309" s="225"/>
      <c r="AV309" s="225"/>
      <c r="AW309" s="225"/>
      <c r="AX309" s="225"/>
      <c r="AY309" s="225"/>
      <c r="AZ309" s="225"/>
      <c r="BA309" s="225"/>
      <c r="BB309" s="225"/>
      <c r="BC309" s="225"/>
      <c r="BD309" s="225"/>
      <c r="BE309" s="225"/>
      <c r="BF309" s="225"/>
      <c r="BG309" s="225"/>
      <c r="BH309" s="225"/>
      <c r="BI309" s="225"/>
      <c r="BJ309" s="225"/>
      <c r="BK309" s="225"/>
      <c r="BL309" s="225"/>
      <c r="BM309" s="225"/>
      <c r="BN309" s="225"/>
      <c r="BO309" s="225"/>
      <c r="BP309" s="225"/>
      <c r="BQ309" s="225"/>
      <c r="BR309" s="225"/>
      <c r="BS309" s="225"/>
      <c r="BT309" s="225"/>
      <c r="BU309" s="225"/>
      <c r="BV309" s="225"/>
      <c r="BW309" s="225"/>
      <c r="BX309" s="225"/>
      <c r="BY309" s="225"/>
      <c r="BZ309" s="225"/>
      <c r="CA309" s="225"/>
      <c r="CB309" s="225"/>
      <c r="CC309" s="225"/>
      <c r="CD309" s="225"/>
      <c r="CE309" s="225"/>
      <c r="CF309" s="225"/>
      <c r="CG309" s="225"/>
      <c r="CH309" s="225"/>
      <c r="CI309" s="225"/>
      <c r="CJ309" s="225"/>
      <c r="CK309" s="225"/>
      <c r="CL309" s="225"/>
      <c r="CM309" s="225"/>
      <c r="CN309" s="225"/>
      <c r="CO309" s="225"/>
      <c r="CP309" s="225"/>
      <c r="CQ309" s="225"/>
      <c r="CR309" s="225"/>
      <c r="CS309" s="225"/>
      <c r="CT309" s="225"/>
      <c r="CU309" s="225"/>
      <c r="CV309" s="225"/>
      <c r="CW309" s="225"/>
      <c r="CX309" s="225"/>
      <c r="CY309" s="225"/>
      <c r="CZ309" s="225"/>
      <c r="DA309" s="225"/>
      <c r="DB309" s="225"/>
      <c r="DC309" s="225"/>
      <c r="DD309" s="225"/>
      <c r="DE309" s="225"/>
      <c r="DF309" s="225"/>
      <c r="DG309" s="225"/>
    </row>
    <row r="310" spans="1:111" s="228" customFormat="1" ht="15" customHeight="1" x14ac:dyDescent="0.35">
      <c r="A310" s="172">
        <v>311</v>
      </c>
      <c r="B310" s="229" t="s">
        <v>1803</v>
      </c>
      <c r="C310" s="241" t="s">
        <v>305</v>
      </c>
      <c r="D310" s="262" t="s">
        <v>1809</v>
      </c>
      <c r="E310" s="241" t="s">
        <v>1812</v>
      </c>
      <c r="F310" s="241"/>
      <c r="G310" s="241"/>
      <c r="H310" s="241"/>
      <c r="I310" s="237" t="s">
        <v>324</v>
      </c>
      <c r="J310" s="237">
        <v>2026</v>
      </c>
      <c r="K310" s="241"/>
      <c r="L310" s="241" t="s">
        <v>1767</v>
      </c>
      <c r="M310" s="246" t="s">
        <v>1813</v>
      </c>
      <c r="N310" s="241"/>
      <c r="O310" s="264"/>
      <c r="P310" s="225"/>
      <c r="Q310" s="225"/>
      <c r="R310" s="225"/>
      <c r="S310" s="225"/>
      <c r="T310" s="225"/>
      <c r="U310" s="225"/>
      <c r="V310" s="225"/>
      <c r="W310" s="225"/>
      <c r="X310" s="225"/>
      <c r="Y310" s="225"/>
      <c r="Z310" s="225"/>
      <c r="AA310" s="225"/>
      <c r="AB310" s="225"/>
      <c r="AC310" s="225"/>
      <c r="AD310" s="225"/>
      <c r="AE310" s="225"/>
      <c r="AF310" s="225"/>
      <c r="AG310" s="225"/>
      <c r="AH310" s="225"/>
      <c r="AI310" s="225"/>
      <c r="AJ310" s="225"/>
      <c r="AK310" s="225"/>
      <c r="AL310" s="225"/>
      <c r="AM310" s="225"/>
      <c r="AN310" s="225"/>
      <c r="AO310" s="225"/>
      <c r="AP310" s="225"/>
      <c r="AQ310" s="225"/>
      <c r="AR310" s="225"/>
      <c r="AS310" s="225"/>
      <c r="AT310" s="225"/>
      <c r="AU310" s="225"/>
      <c r="AV310" s="225"/>
      <c r="AW310" s="225"/>
      <c r="AX310" s="225"/>
      <c r="AY310" s="225"/>
      <c r="AZ310" s="225"/>
      <c r="BA310" s="225"/>
      <c r="BB310" s="225"/>
      <c r="BC310" s="225"/>
      <c r="BD310" s="225"/>
      <c r="BE310" s="225"/>
      <c r="BF310" s="225"/>
      <c r="BG310" s="225"/>
      <c r="BH310" s="225"/>
      <c r="BI310" s="225"/>
      <c r="BJ310" s="225"/>
      <c r="BK310" s="225"/>
      <c r="BL310" s="225"/>
      <c r="BM310" s="225"/>
      <c r="BN310" s="225"/>
      <c r="BO310" s="225"/>
      <c r="BP310" s="225"/>
      <c r="BQ310" s="225"/>
      <c r="BR310" s="225"/>
      <c r="BS310" s="225"/>
      <c r="BT310" s="225"/>
      <c r="BU310" s="225"/>
      <c r="BV310" s="225"/>
      <c r="BW310" s="225"/>
      <c r="BX310" s="225"/>
      <c r="BY310" s="225"/>
      <c r="BZ310" s="225"/>
      <c r="CA310" s="225"/>
      <c r="CB310" s="225"/>
      <c r="CC310" s="225"/>
      <c r="CD310" s="225"/>
      <c r="CE310" s="225"/>
      <c r="CF310" s="225"/>
      <c r="CG310" s="225"/>
      <c r="CH310" s="225"/>
      <c r="CI310" s="225"/>
      <c r="CJ310" s="225"/>
      <c r="CK310" s="225"/>
      <c r="CL310" s="225"/>
      <c r="CM310" s="225"/>
      <c r="CN310" s="225"/>
      <c r="CO310" s="225"/>
      <c r="CP310" s="225"/>
      <c r="CQ310" s="225"/>
      <c r="CR310" s="225"/>
      <c r="CS310" s="225"/>
      <c r="CT310" s="225"/>
      <c r="CU310" s="225"/>
      <c r="CV310" s="225"/>
      <c r="CW310" s="225"/>
      <c r="CX310" s="225"/>
      <c r="CY310" s="225"/>
      <c r="CZ310" s="225"/>
      <c r="DA310" s="225"/>
      <c r="DB310" s="225"/>
      <c r="DC310" s="225"/>
      <c r="DD310" s="225"/>
      <c r="DE310" s="225"/>
      <c r="DF310" s="225"/>
      <c r="DG310" s="225"/>
    </row>
    <row r="311" spans="1:111" s="228" customFormat="1" ht="15" customHeight="1" x14ac:dyDescent="0.35">
      <c r="A311" s="172">
        <v>312</v>
      </c>
      <c r="B311" s="226" t="s">
        <v>1814</v>
      </c>
      <c r="C311" s="241" t="s">
        <v>676</v>
      </c>
      <c r="D311" s="263" t="s">
        <v>1815</v>
      </c>
      <c r="E311" s="241" t="s">
        <v>1816</v>
      </c>
      <c r="F311" s="241"/>
      <c r="G311" s="241"/>
      <c r="H311" s="241"/>
      <c r="I311" s="237" t="s">
        <v>324</v>
      </c>
      <c r="J311" s="237">
        <v>2024</v>
      </c>
      <c r="K311" s="241"/>
      <c r="L311" s="241" t="s">
        <v>1767</v>
      </c>
      <c r="M311" s="246" t="s">
        <v>1817</v>
      </c>
      <c r="N311" s="241" t="s">
        <v>1779</v>
      </c>
      <c r="O311" s="264"/>
      <c r="P311" s="225"/>
      <c r="Q311" s="225"/>
      <c r="R311" s="225"/>
      <c r="S311" s="225"/>
      <c r="T311" s="225"/>
      <c r="U311" s="225"/>
      <c r="V311" s="225"/>
      <c r="W311" s="225"/>
      <c r="X311" s="225"/>
      <c r="Y311" s="225"/>
      <c r="Z311" s="225"/>
      <c r="AA311" s="225"/>
      <c r="AB311" s="225"/>
      <c r="AC311" s="225"/>
      <c r="AD311" s="225"/>
      <c r="AE311" s="225"/>
      <c r="AF311" s="225"/>
      <c r="AG311" s="225"/>
      <c r="AH311" s="225"/>
      <c r="AI311" s="225"/>
      <c r="AJ311" s="225"/>
      <c r="AK311" s="225"/>
      <c r="AL311" s="225"/>
      <c r="AM311" s="225"/>
      <c r="AN311" s="225"/>
      <c r="AO311" s="225"/>
      <c r="AP311" s="225"/>
      <c r="AQ311" s="225"/>
      <c r="AR311" s="225"/>
      <c r="AS311" s="225"/>
      <c r="AT311" s="225"/>
      <c r="AU311" s="225"/>
      <c r="AV311" s="225"/>
      <c r="AW311" s="225"/>
      <c r="AX311" s="225"/>
      <c r="AY311" s="225"/>
      <c r="AZ311" s="225"/>
      <c r="BA311" s="225"/>
      <c r="BB311" s="225"/>
      <c r="BC311" s="225"/>
      <c r="BD311" s="225"/>
      <c r="BE311" s="225"/>
      <c r="BF311" s="225"/>
      <c r="BG311" s="225"/>
      <c r="BH311" s="225"/>
      <c r="BI311" s="225"/>
      <c r="BJ311" s="225"/>
      <c r="BK311" s="225"/>
      <c r="BL311" s="225"/>
      <c r="BM311" s="225"/>
      <c r="BN311" s="225"/>
      <c r="BO311" s="225"/>
      <c r="BP311" s="225"/>
      <c r="BQ311" s="225"/>
      <c r="BR311" s="225"/>
      <c r="BS311" s="225"/>
      <c r="BT311" s="225"/>
      <c r="BU311" s="225"/>
      <c r="BV311" s="225"/>
      <c r="BW311" s="225"/>
      <c r="BX311" s="225"/>
      <c r="BY311" s="225"/>
      <c r="BZ311" s="225"/>
      <c r="CA311" s="225"/>
      <c r="CB311" s="225"/>
      <c r="CC311" s="225"/>
      <c r="CD311" s="225"/>
      <c r="CE311" s="225"/>
      <c r="CF311" s="225"/>
      <c r="CG311" s="225"/>
      <c r="CH311" s="225"/>
      <c r="CI311" s="225"/>
      <c r="CJ311" s="225"/>
      <c r="CK311" s="225"/>
      <c r="CL311" s="225"/>
      <c r="CM311" s="225"/>
      <c r="CN311" s="225"/>
      <c r="CO311" s="225"/>
      <c r="CP311" s="225"/>
      <c r="CQ311" s="225"/>
      <c r="CR311" s="225"/>
      <c r="CS311" s="225"/>
      <c r="CT311" s="225"/>
      <c r="CU311" s="225"/>
      <c r="CV311" s="225"/>
      <c r="CW311" s="225"/>
      <c r="CX311" s="225"/>
      <c r="CY311" s="225"/>
      <c r="CZ311" s="225"/>
      <c r="DA311" s="225"/>
      <c r="DB311" s="225"/>
      <c r="DC311" s="225"/>
      <c r="DD311" s="225"/>
      <c r="DE311" s="225"/>
      <c r="DF311" s="225"/>
      <c r="DG311" s="225"/>
    </row>
    <row r="312" spans="1:111" s="228" customFormat="1" ht="15" customHeight="1" x14ac:dyDescent="0.35">
      <c r="A312" s="172">
        <v>313</v>
      </c>
      <c r="B312" s="226" t="s">
        <v>1814</v>
      </c>
      <c r="C312" s="241" t="s">
        <v>305</v>
      </c>
      <c r="D312" s="263" t="s">
        <v>1818</v>
      </c>
      <c r="E312" s="241" t="s">
        <v>1819</v>
      </c>
      <c r="F312" s="241"/>
      <c r="G312" s="241"/>
      <c r="H312" s="241"/>
      <c r="I312" s="237" t="s">
        <v>324</v>
      </c>
      <c r="J312" s="237">
        <v>2025</v>
      </c>
      <c r="K312" s="241"/>
      <c r="L312" s="241" t="s">
        <v>1767</v>
      </c>
      <c r="M312" s="246" t="s">
        <v>1820</v>
      </c>
      <c r="N312" s="241"/>
      <c r="O312" s="264"/>
      <c r="P312" s="225"/>
      <c r="Q312" s="225"/>
      <c r="R312" s="225"/>
      <c r="S312" s="225"/>
      <c r="T312" s="225"/>
      <c r="U312" s="225"/>
      <c r="V312" s="225"/>
      <c r="W312" s="225"/>
      <c r="X312" s="225"/>
      <c r="Y312" s="225"/>
      <c r="Z312" s="225"/>
      <c r="AA312" s="225"/>
      <c r="AB312" s="225"/>
      <c r="AC312" s="225"/>
      <c r="AD312" s="225"/>
      <c r="AE312" s="225"/>
      <c r="AF312" s="225"/>
      <c r="AG312" s="225"/>
      <c r="AH312" s="225"/>
      <c r="AI312" s="225"/>
      <c r="AJ312" s="225"/>
      <c r="AK312" s="225"/>
      <c r="AL312" s="225"/>
      <c r="AM312" s="225"/>
      <c r="AN312" s="225"/>
      <c r="AO312" s="225"/>
      <c r="AP312" s="225"/>
      <c r="AQ312" s="225"/>
      <c r="AR312" s="225"/>
      <c r="AS312" s="225"/>
      <c r="AT312" s="225"/>
      <c r="AU312" s="225"/>
      <c r="AV312" s="225"/>
      <c r="AW312" s="225"/>
      <c r="AX312" s="225"/>
      <c r="AY312" s="225"/>
      <c r="AZ312" s="225"/>
      <c r="BA312" s="225"/>
      <c r="BB312" s="225"/>
      <c r="BC312" s="225"/>
      <c r="BD312" s="225"/>
      <c r="BE312" s="225"/>
      <c r="BF312" s="225"/>
      <c r="BG312" s="225"/>
      <c r="BH312" s="225"/>
      <c r="BI312" s="225"/>
      <c r="BJ312" s="225"/>
      <c r="BK312" s="225"/>
      <c r="BL312" s="225"/>
      <c r="BM312" s="225"/>
      <c r="BN312" s="225"/>
      <c r="BO312" s="225"/>
      <c r="BP312" s="225"/>
      <c r="BQ312" s="225"/>
      <c r="BR312" s="225"/>
      <c r="BS312" s="225"/>
      <c r="BT312" s="225"/>
      <c r="BU312" s="225"/>
      <c r="BV312" s="225"/>
      <c r="BW312" s="225"/>
      <c r="BX312" s="225"/>
      <c r="BY312" s="225"/>
      <c r="BZ312" s="225"/>
      <c r="CA312" s="225"/>
      <c r="CB312" s="225"/>
      <c r="CC312" s="225"/>
      <c r="CD312" s="225"/>
      <c r="CE312" s="225"/>
      <c r="CF312" s="225"/>
      <c r="CG312" s="225"/>
      <c r="CH312" s="225"/>
      <c r="CI312" s="225"/>
      <c r="CJ312" s="225"/>
      <c r="CK312" s="225"/>
      <c r="CL312" s="225"/>
      <c r="CM312" s="225"/>
      <c r="CN312" s="225"/>
      <c r="CO312" s="225"/>
      <c r="CP312" s="225"/>
      <c r="CQ312" s="225"/>
      <c r="CR312" s="225"/>
      <c r="CS312" s="225"/>
      <c r="CT312" s="225"/>
      <c r="CU312" s="225"/>
      <c r="CV312" s="225"/>
      <c r="CW312" s="225"/>
      <c r="CX312" s="225"/>
      <c r="CY312" s="225"/>
      <c r="CZ312" s="225"/>
      <c r="DA312" s="225"/>
      <c r="DB312" s="225"/>
      <c r="DC312" s="225"/>
      <c r="DD312" s="225"/>
      <c r="DE312" s="225"/>
      <c r="DF312" s="225"/>
      <c r="DG312" s="225"/>
    </row>
    <row r="313" spans="1:111" s="228" customFormat="1" ht="15" customHeight="1" x14ac:dyDescent="0.35">
      <c r="A313" s="172">
        <v>314</v>
      </c>
      <c r="B313" s="226" t="s">
        <v>1814</v>
      </c>
      <c r="C313" s="241" t="s">
        <v>305</v>
      </c>
      <c r="D313" s="263" t="s">
        <v>1821</v>
      </c>
      <c r="E313" s="241" t="s">
        <v>1822</v>
      </c>
      <c r="F313" s="241"/>
      <c r="G313" s="241"/>
      <c r="H313" s="241"/>
      <c r="I313" s="237" t="s">
        <v>324</v>
      </c>
      <c r="J313" s="237">
        <v>2026</v>
      </c>
      <c r="K313" s="241"/>
      <c r="L313" s="241" t="s">
        <v>1823</v>
      </c>
      <c r="M313" s="246" t="s">
        <v>1824</v>
      </c>
      <c r="N313" s="241"/>
      <c r="O313" s="264"/>
      <c r="P313" s="225"/>
      <c r="Q313" s="225"/>
      <c r="R313" s="225"/>
      <c r="S313" s="225"/>
      <c r="T313" s="225"/>
      <c r="U313" s="225"/>
      <c r="V313" s="225"/>
      <c r="W313" s="225"/>
      <c r="X313" s="225"/>
      <c r="Y313" s="225"/>
      <c r="Z313" s="225"/>
      <c r="AA313" s="225"/>
      <c r="AB313" s="225"/>
      <c r="AC313" s="225"/>
      <c r="AD313" s="225"/>
      <c r="AE313" s="225"/>
      <c r="AF313" s="225"/>
      <c r="AG313" s="225"/>
      <c r="AH313" s="225"/>
      <c r="AI313" s="225"/>
      <c r="AJ313" s="225"/>
      <c r="AK313" s="225"/>
      <c r="AL313" s="225"/>
      <c r="AM313" s="225"/>
      <c r="AN313" s="225"/>
      <c r="AO313" s="225"/>
      <c r="AP313" s="225"/>
      <c r="AQ313" s="225"/>
      <c r="AR313" s="225"/>
      <c r="AS313" s="225"/>
      <c r="AT313" s="225"/>
      <c r="AU313" s="225"/>
      <c r="AV313" s="225"/>
      <c r="AW313" s="225"/>
      <c r="AX313" s="225"/>
      <c r="AY313" s="225"/>
      <c r="AZ313" s="225"/>
      <c r="BA313" s="225"/>
      <c r="BB313" s="225"/>
      <c r="BC313" s="225"/>
      <c r="BD313" s="225"/>
      <c r="BE313" s="225"/>
      <c r="BF313" s="225"/>
      <c r="BG313" s="225"/>
      <c r="BH313" s="225"/>
      <c r="BI313" s="225"/>
      <c r="BJ313" s="225"/>
      <c r="BK313" s="225"/>
      <c r="BL313" s="225"/>
      <c r="BM313" s="225"/>
      <c r="BN313" s="225"/>
      <c r="BO313" s="225"/>
      <c r="BP313" s="225"/>
      <c r="BQ313" s="225"/>
      <c r="BR313" s="225"/>
      <c r="BS313" s="225"/>
      <c r="BT313" s="225"/>
      <c r="BU313" s="225"/>
      <c r="BV313" s="225"/>
      <c r="BW313" s="225"/>
      <c r="BX313" s="225"/>
      <c r="BY313" s="225"/>
      <c r="BZ313" s="225"/>
      <c r="CA313" s="225"/>
      <c r="CB313" s="225"/>
      <c r="CC313" s="225"/>
      <c r="CD313" s="225"/>
      <c r="CE313" s="225"/>
      <c r="CF313" s="225"/>
      <c r="CG313" s="225"/>
      <c r="CH313" s="225"/>
      <c r="CI313" s="225"/>
      <c r="CJ313" s="225"/>
      <c r="CK313" s="225"/>
      <c r="CL313" s="225"/>
      <c r="CM313" s="225"/>
      <c r="CN313" s="225"/>
      <c r="CO313" s="225"/>
      <c r="CP313" s="225"/>
      <c r="CQ313" s="225"/>
      <c r="CR313" s="225"/>
      <c r="CS313" s="225"/>
      <c r="CT313" s="225"/>
      <c r="CU313" s="225"/>
      <c r="CV313" s="225"/>
      <c r="CW313" s="225"/>
      <c r="CX313" s="225"/>
      <c r="CY313" s="225"/>
      <c r="CZ313" s="225"/>
      <c r="DA313" s="225"/>
      <c r="DB313" s="225"/>
      <c r="DC313" s="225"/>
      <c r="DD313" s="225"/>
      <c r="DE313" s="225"/>
      <c r="DF313" s="225"/>
      <c r="DG313" s="225"/>
    </row>
    <row r="314" spans="1:111" s="228" customFormat="1" ht="15" customHeight="1" x14ac:dyDescent="0.35">
      <c r="A314" s="172">
        <v>315</v>
      </c>
      <c r="B314" s="229" t="s">
        <v>1825</v>
      </c>
      <c r="C314" s="241" t="s">
        <v>305</v>
      </c>
      <c r="D314" s="263" t="s">
        <v>1826</v>
      </c>
      <c r="E314" s="241" t="s">
        <v>1827</v>
      </c>
      <c r="F314" s="241"/>
      <c r="G314" s="241"/>
      <c r="H314" s="241"/>
      <c r="I314" s="237" t="s">
        <v>727</v>
      </c>
      <c r="J314" s="237">
        <v>2024</v>
      </c>
      <c r="K314" s="241"/>
      <c r="L314" s="241" t="s">
        <v>1767</v>
      </c>
      <c r="M314" s="246" t="s">
        <v>1828</v>
      </c>
      <c r="N314" s="241"/>
      <c r="O314" s="264"/>
      <c r="P314" s="225"/>
      <c r="Q314" s="225"/>
      <c r="R314" s="225"/>
      <c r="S314" s="225"/>
      <c r="T314" s="225"/>
      <c r="U314" s="225"/>
      <c r="V314" s="225"/>
      <c r="W314" s="225"/>
      <c r="X314" s="225"/>
      <c r="Y314" s="225"/>
      <c r="Z314" s="225"/>
      <c r="AA314" s="225"/>
      <c r="AB314" s="225"/>
      <c r="AC314" s="225"/>
      <c r="AD314" s="225"/>
      <c r="AE314" s="225"/>
      <c r="AF314" s="225"/>
      <c r="AG314" s="225"/>
      <c r="AH314" s="225"/>
      <c r="AI314" s="225"/>
      <c r="AJ314" s="225"/>
      <c r="AK314" s="225"/>
      <c r="AL314" s="225"/>
      <c r="AM314" s="225"/>
      <c r="AN314" s="225"/>
      <c r="AO314" s="225"/>
      <c r="AP314" s="225"/>
      <c r="AQ314" s="225"/>
      <c r="AR314" s="225"/>
      <c r="AS314" s="225"/>
      <c r="AT314" s="225"/>
      <c r="AU314" s="225"/>
      <c r="AV314" s="225"/>
      <c r="AW314" s="225"/>
      <c r="AX314" s="225"/>
      <c r="AY314" s="225"/>
      <c r="AZ314" s="225"/>
      <c r="BA314" s="225"/>
      <c r="BB314" s="225"/>
      <c r="BC314" s="225"/>
      <c r="BD314" s="225"/>
      <c r="BE314" s="225"/>
      <c r="BF314" s="225"/>
      <c r="BG314" s="225"/>
      <c r="BH314" s="225"/>
      <c r="BI314" s="225"/>
      <c r="BJ314" s="225"/>
      <c r="BK314" s="225"/>
      <c r="BL314" s="225"/>
      <c r="BM314" s="225"/>
      <c r="BN314" s="225"/>
      <c r="BO314" s="225"/>
      <c r="BP314" s="225"/>
      <c r="BQ314" s="225"/>
      <c r="BR314" s="225"/>
      <c r="BS314" s="225"/>
      <c r="BT314" s="225"/>
      <c r="BU314" s="225"/>
      <c r="BV314" s="225"/>
      <c r="BW314" s="225"/>
      <c r="BX314" s="225"/>
      <c r="BY314" s="225"/>
      <c r="BZ314" s="225"/>
      <c r="CA314" s="225"/>
      <c r="CB314" s="225"/>
      <c r="CC314" s="225"/>
      <c r="CD314" s="225"/>
      <c r="CE314" s="225"/>
      <c r="CF314" s="225"/>
      <c r="CG314" s="225"/>
      <c r="CH314" s="225"/>
      <c r="CI314" s="225"/>
      <c r="CJ314" s="225"/>
      <c r="CK314" s="225"/>
      <c r="CL314" s="225"/>
      <c r="CM314" s="225"/>
      <c r="CN314" s="225"/>
      <c r="CO314" s="225"/>
      <c r="CP314" s="225"/>
      <c r="CQ314" s="225"/>
      <c r="CR314" s="225"/>
      <c r="CS314" s="225"/>
      <c r="CT314" s="225"/>
      <c r="CU314" s="225"/>
      <c r="CV314" s="225"/>
      <c r="CW314" s="225"/>
      <c r="CX314" s="225"/>
      <c r="CY314" s="225"/>
      <c r="CZ314" s="225"/>
      <c r="DA314" s="225"/>
      <c r="DB314" s="225"/>
      <c r="DC314" s="225"/>
      <c r="DD314" s="225"/>
      <c r="DE314" s="225"/>
      <c r="DF314" s="225"/>
      <c r="DG314" s="225"/>
    </row>
    <row r="315" spans="1:111" s="252" customFormat="1" ht="15" customHeight="1" x14ac:dyDescent="0.35">
      <c r="A315" s="355">
        <v>316</v>
      </c>
      <c r="B315" s="229" t="s">
        <v>1825</v>
      </c>
      <c r="C315" s="372" t="s">
        <v>305</v>
      </c>
      <c r="D315" s="373" t="s">
        <v>1829</v>
      </c>
      <c r="E315" s="372" t="s">
        <v>1830</v>
      </c>
      <c r="F315" s="372"/>
      <c r="G315" s="372"/>
      <c r="H315" s="372"/>
      <c r="I315" s="359" t="s">
        <v>308</v>
      </c>
      <c r="J315" s="359">
        <v>2024</v>
      </c>
      <c r="K315" s="372"/>
      <c r="L315" s="372" t="s">
        <v>1767</v>
      </c>
      <c r="M315" s="372" t="s">
        <v>1831</v>
      </c>
      <c r="N315" s="372"/>
      <c r="O315" s="374"/>
    </row>
    <row r="316" spans="1:111" s="252" customFormat="1" ht="15" customHeight="1" x14ac:dyDescent="0.35">
      <c r="A316" s="355">
        <v>317</v>
      </c>
      <c r="B316" s="229" t="s">
        <v>1832</v>
      </c>
      <c r="C316" s="374" t="s">
        <v>305</v>
      </c>
      <c r="D316" s="373" t="s">
        <v>1833</v>
      </c>
      <c r="E316" s="372" t="s">
        <v>1834</v>
      </c>
      <c r="F316" s="372"/>
      <c r="G316" s="372"/>
      <c r="H316" s="372"/>
      <c r="I316" s="359" t="s">
        <v>398</v>
      </c>
      <c r="J316" s="359">
        <v>2025</v>
      </c>
      <c r="K316" s="372"/>
      <c r="L316" s="372" t="s">
        <v>1767</v>
      </c>
      <c r="M316" s="372" t="s">
        <v>1835</v>
      </c>
      <c r="N316" s="372"/>
      <c r="O316" s="374"/>
    </row>
    <row r="317" spans="1:111" s="252" customFormat="1" ht="15.75" customHeight="1" x14ac:dyDescent="0.35">
      <c r="A317" s="355">
        <v>318</v>
      </c>
      <c r="B317" s="375" t="s">
        <v>1836</v>
      </c>
      <c r="C317" s="376" t="s">
        <v>305</v>
      </c>
      <c r="D317" s="373" t="s">
        <v>1837</v>
      </c>
      <c r="E317" s="372" t="s">
        <v>1838</v>
      </c>
      <c r="F317" s="133"/>
      <c r="G317" s="133"/>
      <c r="H317" s="377"/>
      <c r="I317" s="353" t="s">
        <v>308</v>
      </c>
      <c r="J317" s="353">
        <v>2024</v>
      </c>
      <c r="K317" s="375"/>
      <c r="L317" s="372" t="s">
        <v>1839</v>
      </c>
      <c r="M317" s="373" t="s">
        <v>1840</v>
      </c>
      <c r="N317" s="135" t="s">
        <v>1841</v>
      </c>
      <c r="O317" s="386" t="s">
        <v>1842</v>
      </c>
    </row>
    <row r="318" spans="1:111" s="252" customFormat="1" ht="15.75" customHeight="1" x14ac:dyDescent="0.35">
      <c r="A318" s="355">
        <v>319</v>
      </c>
      <c r="B318" s="375" t="s">
        <v>1836</v>
      </c>
      <c r="C318" s="376" t="s">
        <v>305</v>
      </c>
      <c r="D318" s="373" t="s">
        <v>1843</v>
      </c>
      <c r="E318" s="372" t="s">
        <v>1844</v>
      </c>
      <c r="F318" s="133"/>
      <c r="G318" s="133"/>
      <c r="H318" s="377"/>
      <c r="I318" s="353" t="s">
        <v>308</v>
      </c>
      <c r="J318" s="353">
        <v>2025</v>
      </c>
      <c r="K318" s="375"/>
      <c r="L318" s="372" t="s">
        <v>1839</v>
      </c>
      <c r="M318" s="373" t="s">
        <v>1845</v>
      </c>
      <c r="N318" s="133" t="s">
        <v>1841</v>
      </c>
      <c r="O318" s="386" t="s">
        <v>1846</v>
      </c>
    </row>
    <row r="319" spans="1:111" s="252" customFormat="1" ht="15.75" customHeight="1" x14ac:dyDescent="0.35">
      <c r="A319" s="355">
        <v>320</v>
      </c>
      <c r="B319" s="375" t="s">
        <v>1847</v>
      </c>
      <c r="C319" s="376" t="s">
        <v>676</v>
      </c>
      <c r="D319" s="373" t="s">
        <v>1848</v>
      </c>
      <c r="E319" s="372" t="s">
        <v>1848</v>
      </c>
      <c r="F319" s="133"/>
      <c r="G319" s="133"/>
      <c r="H319" s="377"/>
      <c r="I319" s="353" t="s">
        <v>398</v>
      </c>
      <c r="J319" s="353">
        <v>2025</v>
      </c>
      <c r="K319" s="375"/>
      <c r="L319" s="133" t="s">
        <v>1849</v>
      </c>
      <c r="M319" s="373" t="s">
        <v>1850</v>
      </c>
      <c r="N319" s="133" t="s">
        <v>1841</v>
      </c>
      <c r="O319" s="386" t="s">
        <v>1851</v>
      </c>
    </row>
    <row r="320" spans="1:111" s="252" customFormat="1" ht="15.75" customHeight="1" x14ac:dyDescent="0.35">
      <c r="A320" s="355">
        <v>321</v>
      </c>
      <c r="B320" s="375" t="s">
        <v>1847</v>
      </c>
      <c r="C320" s="376" t="s">
        <v>314</v>
      </c>
      <c r="D320" s="373" t="s">
        <v>1852</v>
      </c>
      <c r="E320" s="372"/>
      <c r="F320" s="378" t="s">
        <v>1853</v>
      </c>
      <c r="G320" s="133">
        <v>0</v>
      </c>
      <c r="H320" s="377">
        <v>100</v>
      </c>
      <c r="I320" s="353" t="s">
        <v>398</v>
      </c>
      <c r="J320" s="353">
        <v>2025</v>
      </c>
      <c r="K320" s="375"/>
      <c r="L320" s="385" t="s">
        <v>1849</v>
      </c>
      <c r="M320" s="373" t="s">
        <v>1854</v>
      </c>
      <c r="N320" s="133"/>
      <c r="O320" s="376" t="s">
        <v>1855</v>
      </c>
    </row>
    <row r="321" spans="1:15" s="252" customFormat="1" ht="15.75" customHeight="1" x14ac:dyDescent="0.35">
      <c r="A321" s="355">
        <v>322</v>
      </c>
      <c r="B321" s="375" t="s">
        <v>1856</v>
      </c>
      <c r="C321" s="376" t="s">
        <v>314</v>
      </c>
      <c r="D321" s="373" t="s">
        <v>1857</v>
      </c>
      <c r="E321" s="372"/>
      <c r="F321" s="133" t="s">
        <v>1858</v>
      </c>
      <c r="G321" s="133">
        <v>0</v>
      </c>
      <c r="H321" s="377">
        <v>60000</v>
      </c>
      <c r="I321" s="353" t="s">
        <v>398</v>
      </c>
      <c r="J321" s="353">
        <v>2025</v>
      </c>
      <c r="K321" s="375"/>
      <c r="L321" s="133" t="s">
        <v>1849</v>
      </c>
      <c r="M321" s="373" t="s">
        <v>1859</v>
      </c>
      <c r="N321" s="133"/>
      <c r="O321" s="387" t="s">
        <v>1860</v>
      </c>
    </row>
    <row r="322" spans="1:15" s="252" customFormat="1" ht="15.75" customHeight="1" x14ac:dyDescent="0.35">
      <c r="A322" s="355">
        <v>323</v>
      </c>
      <c r="B322" s="375" t="s">
        <v>1856</v>
      </c>
      <c r="C322" s="376" t="s">
        <v>314</v>
      </c>
      <c r="D322" s="373" t="s">
        <v>1857</v>
      </c>
      <c r="E322" s="372"/>
      <c r="F322" s="133" t="s">
        <v>1858</v>
      </c>
      <c r="G322" s="133">
        <v>60000</v>
      </c>
      <c r="H322" s="377">
        <v>120000</v>
      </c>
      <c r="I322" s="353" t="s">
        <v>398</v>
      </c>
      <c r="J322" s="353">
        <v>2026</v>
      </c>
      <c r="K322" s="375"/>
      <c r="L322" s="133" t="s">
        <v>1849</v>
      </c>
      <c r="M322" s="372" t="s">
        <v>1861</v>
      </c>
      <c r="N322" s="133"/>
      <c r="O322" s="387" t="s">
        <v>1862</v>
      </c>
    </row>
    <row r="323" spans="1:15" s="252" customFormat="1" ht="15.75" customHeight="1" x14ac:dyDescent="0.35">
      <c r="A323" s="355">
        <v>324</v>
      </c>
      <c r="B323" s="375" t="s">
        <v>1863</v>
      </c>
      <c r="C323" s="376" t="s">
        <v>314</v>
      </c>
      <c r="D323" s="373" t="s">
        <v>1864</v>
      </c>
      <c r="E323" s="372"/>
      <c r="F323" s="358" t="s">
        <v>1865</v>
      </c>
      <c r="G323" s="133">
        <v>0</v>
      </c>
      <c r="H323" s="377">
        <v>1</v>
      </c>
      <c r="I323" s="353" t="s">
        <v>398</v>
      </c>
      <c r="J323" s="353">
        <v>2025</v>
      </c>
      <c r="K323" s="375"/>
      <c r="L323" s="385" t="s">
        <v>1849</v>
      </c>
      <c r="M323" s="135" t="s">
        <v>1866</v>
      </c>
      <c r="N323" s="133"/>
      <c r="O323" s="376" t="s">
        <v>1867</v>
      </c>
    </row>
    <row r="324" spans="1:15" s="252" customFormat="1" ht="15.75" customHeight="1" x14ac:dyDescent="0.35">
      <c r="A324" s="355">
        <v>325</v>
      </c>
      <c r="B324" s="375" t="s">
        <v>1868</v>
      </c>
      <c r="C324" s="376" t="s">
        <v>676</v>
      </c>
      <c r="D324" s="373" t="s">
        <v>1282</v>
      </c>
      <c r="E324" s="372"/>
      <c r="F324" s="358"/>
      <c r="G324" s="133"/>
      <c r="H324" s="377"/>
      <c r="I324" s="353" t="s">
        <v>308</v>
      </c>
      <c r="J324" s="353">
        <v>2023</v>
      </c>
      <c r="K324" s="375"/>
      <c r="L324" s="133" t="s">
        <v>1242</v>
      </c>
      <c r="M324" s="135" t="s">
        <v>1869</v>
      </c>
      <c r="N324" s="226" t="s">
        <v>170</v>
      </c>
      <c r="O324" s="338" t="s">
        <v>1284</v>
      </c>
    </row>
    <row r="325" spans="1:15" s="252" customFormat="1" ht="15.75" customHeight="1" x14ac:dyDescent="0.35">
      <c r="A325" s="355">
        <v>326</v>
      </c>
      <c r="B325" s="375" t="s">
        <v>1868</v>
      </c>
      <c r="C325" s="376" t="s">
        <v>314</v>
      </c>
      <c r="D325" s="373" t="s">
        <v>1870</v>
      </c>
      <c r="E325" s="372"/>
      <c r="F325" s="358" t="s">
        <v>1871</v>
      </c>
      <c r="G325" s="133">
        <v>0</v>
      </c>
      <c r="H325" s="377">
        <v>90</v>
      </c>
      <c r="I325" s="353" t="s">
        <v>308</v>
      </c>
      <c r="J325" s="353">
        <v>2025</v>
      </c>
      <c r="K325" s="375"/>
      <c r="L325" s="133" t="s">
        <v>1242</v>
      </c>
      <c r="M325" s="135" t="s">
        <v>1872</v>
      </c>
      <c r="N325" s="226"/>
      <c r="O325" s="338"/>
    </row>
    <row r="326" spans="1:15" s="252" customFormat="1" ht="15.75" customHeight="1" x14ac:dyDescent="0.35">
      <c r="A326" s="355">
        <v>327</v>
      </c>
      <c r="B326" s="375" t="s">
        <v>1873</v>
      </c>
      <c r="C326" s="376" t="s">
        <v>314</v>
      </c>
      <c r="D326" s="373" t="s">
        <v>1874</v>
      </c>
      <c r="E326" s="372"/>
      <c r="F326" s="388" t="s">
        <v>1875</v>
      </c>
      <c r="G326" s="379">
        <v>0</v>
      </c>
      <c r="H326" s="380">
        <v>20</v>
      </c>
      <c r="I326" s="381" t="s">
        <v>308</v>
      </c>
      <c r="J326" s="381">
        <v>2024</v>
      </c>
      <c r="K326" s="382"/>
      <c r="L326" s="133" t="s">
        <v>1242</v>
      </c>
      <c r="M326" s="135" t="s">
        <v>1876</v>
      </c>
      <c r="N326" s="226"/>
      <c r="O326" s="338"/>
    </row>
    <row r="327" spans="1:15" s="252" customFormat="1" ht="15.75" customHeight="1" x14ac:dyDescent="0.35">
      <c r="A327" s="355">
        <v>328</v>
      </c>
      <c r="B327" s="375" t="s">
        <v>1877</v>
      </c>
      <c r="C327" s="376" t="s">
        <v>314</v>
      </c>
      <c r="D327" s="373" t="s">
        <v>1878</v>
      </c>
      <c r="E327" s="372"/>
      <c r="F327" s="388" t="s">
        <v>1879</v>
      </c>
      <c r="G327" s="379">
        <v>0</v>
      </c>
      <c r="H327" s="380">
        <v>20</v>
      </c>
      <c r="I327" s="381" t="s">
        <v>398</v>
      </c>
      <c r="J327" s="381">
        <v>2025</v>
      </c>
      <c r="K327" s="382"/>
      <c r="L327" s="133" t="s">
        <v>1242</v>
      </c>
      <c r="M327" s="135" t="s">
        <v>1880</v>
      </c>
      <c r="N327" s="226"/>
      <c r="O327" s="338"/>
    </row>
    <row r="328" spans="1:15" s="252" customFormat="1" ht="15.75" customHeight="1" x14ac:dyDescent="0.35">
      <c r="A328" s="355">
        <v>329</v>
      </c>
      <c r="B328" s="375" t="s">
        <v>1881</v>
      </c>
      <c r="C328" s="376" t="s">
        <v>676</v>
      </c>
      <c r="D328" s="373" t="s">
        <v>1882</v>
      </c>
      <c r="E328" s="372" t="s">
        <v>1883</v>
      </c>
      <c r="F328" s="388"/>
      <c r="G328" s="379"/>
      <c r="H328" s="380"/>
      <c r="I328" s="381" t="s">
        <v>398</v>
      </c>
      <c r="J328" s="381">
        <v>2024</v>
      </c>
      <c r="K328" s="382"/>
      <c r="L328" s="133" t="s">
        <v>1884</v>
      </c>
      <c r="M328" s="135" t="s">
        <v>1885</v>
      </c>
      <c r="N328" s="226"/>
      <c r="O328" s="338"/>
    </row>
    <row r="329" spans="1:15" s="252" customFormat="1" ht="15.75" customHeight="1" x14ac:dyDescent="0.35">
      <c r="A329" s="355">
        <v>330</v>
      </c>
      <c r="B329" s="375" t="s">
        <v>1881</v>
      </c>
      <c r="C329" s="376" t="s">
        <v>314</v>
      </c>
      <c r="D329" s="373" t="s">
        <v>1886</v>
      </c>
      <c r="E329" s="372"/>
      <c r="F329" s="388" t="s">
        <v>1887</v>
      </c>
      <c r="G329" s="379">
        <v>0</v>
      </c>
      <c r="H329" s="380">
        <v>70</v>
      </c>
      <c r="I329" s="381" t="s">
        <v>398</v>
      </c>
      <c r="J329" s="381">
        <v>2026</v>
      </c>
      <c r="K329" s="382"/>
      <c r="L329" s="133" t="s">
        <v>1884</v>
      </c>
      <c r="M329" s="135" t="s">
        <v>1888</v>
      </c>
      <c r="N329" s="226"/>
      <c r="O329" s="338"/>
    </row>
    <row r="330" spans="1:15" s="252" customFormat="1" ht="15.75" customHeight="1" x14ac:dyDescent="0.35">
      <c r="A330" s="355">
        <v>331</v>
      </c>
      <c r="B330" s="375" t="s">
        <v>1881</v>
      </c>
      <c r="C330" s="376" t="s">
        <v>305</v>
      </c>
      <c r="D330" s="373" t="s">
        <v>1889</v>
      </c>
      <c r="E330" s="372" t="s">
        <v>1890</v>
      </c>
      <c r="F330" s="388"/>
      <c r="G330" s="379"/>
      <c r="H330" s="380"/>
      <c r="I330" s="381" t="s">
        <v>398</v>
      </c>
      <c r="J330" s="381">
        <v>2026</v>
      </c>
      <c r="K330" s="382"/>
      <c r="L330" s="133" t="s">
        <v>1884</v>
      </c>
      <c r="M330" s="135" t="s">
        <v>1891</v>
      </c>
      <c r="N330" s="226"/>
      <c r="O330" s="338"/>
    </row>
    <row r="331" spans="1:15" s="252" customFormat="1" ht="15.75" customHeight="1" x14ac:dyDescent="0.35">
      <c r="A331" s="355">
        <v>332</v>
      </c>
      <c r="B331" s="375" t="s">
        <v>1892</v>
      </c>
      <c r="C331" s="376" t="s">
        <v>676</v>
      </c>
      <c r="D331" s="373" t="s">
        <v>1893</v>
      </c>
      <c r="E331" s="372" t="s">
        <v>1894</v>
      </c>
      <c r="F331" s="388"/>
      <c r="G331" s="379"/>
      <c r="H331" s="380"/>
      <c r="I331" s="381" t="s">
        <v>308</v>
      </c>
      <c r="J331" s="381">
        <v>2024</v>
      </c>
      <c r="K331" s="382"/>
      <c r="L331" s="133" t="s">
        <v>1884</v>
      </c>
      <c r="M331" s="135" t="s">
        <v>1895</v>
      </c>
      <c r="N331" s="226"/>
      <c r="O331" s="290" t="s">
        <v>1001</v>
      </c>
    </row>
    <row r="332" spans="1:15" s="252" customFormat="1" ht="15.75" customHeight="1" x14ac:dyDescent="0.35">
      <c r="A332" s="355">
        <v>333</v>
      </c>
      <c r="B332" s="375" t="s">
        <v>1896</v>
      </c>
      <c r="C332" s="376" t="s">
        <v>305</v>
      </c>
      <c r="D332" s="373" t="s">
        <v>1897</v>
      </c>
      <c r="E332" s="372" t="s">
        <v>1898</v>
      </c>
      <c r="F332" s="388"/>
      <c r="G332" s="379"/>
      <c r="H332" s="380"/>
      <c r="I332" s="381" t="s">
        <v>398</v>
      </c>
      <c r="J332" s="381">
        <v>2024</v>
      </c>
      <c r="K332" s="382"/>
      <c r="L332" s="133" t="s">
        <v>1884</v>
      </c>
      <c r="M332" s="135" t="s">
        <v>1899</v>
      </c>
      <c r="N332" s="226"/>
      <c r="O332" s="290" t="s">
        <v>1001</v>
      </c>
    </row>
    <row r="333" spans="1:15" s="252" customFormat="1" ht="15.75" customHeight="1" x14ac:dyDescent="0.35">
      <c r="A333" s="355">
        <v>334</v>
      </c>
      <c r="B333" s="375" t="s">
        <v>1896</v>
      </c>
      <c r="C333" s="133" t="s">
        <v>305</v>
      </c>
      <c r="D333" s="358" t="s">
        <v>1900</v>
      </c>
      <c r="E333" s="358" t="s">
        <v>1901</v>
      </c>
      <c r="F333" s="358"/>
      <c r="G333" s="133"/>
      <c r="H333" s="377"/>
      <c r="I333" s="353" t="s">
        <v>308</v>
      </c>
      <c r="J333" s="353">
        <v>2025</v>
      </c>
      <c r="K333" s="375"/>
      <c r="L333" s="133" t="s">
        <v>1884</v>
      </c>
      <c r="M333" s="135" t="s">
        <v>1902</v>
      </c>
      <c r="N333" s="358"/>
      <c r="O333" s="361"/>
    </row>
    <row r="334" spans="1:15" s="252" customFormat="1" ht="15.75" customHeight="1" x14ac:dyDescent="0.35">
      <c r="A334" s="355">
        <v>335</v>
      </c>
      <c r="B334" s="358" t="s">
        <v>1903</v>
      </c>
      <c r="C334" s="133" t="s">
        <v>305</v>
      </c>
      <c r="D334" s="378" t="s">
        <v>1904</v>
      </c>
      <c r="E334" s="378" t="s">
        <v>1905</v>
      </c>
      <c r="F334" s="358"/>
      <c r="G334" s="133"/>
      <c r="H334" s="377"/>
      <c r="I334" s="353" t="s">
        <v>308</v>
      </c>
      <c r="J334" s="353">
        <v>2024</v>
      </c>
      <c r="K334" s="375"/>
      <c r="L334" s="133" t="s">
        <v>1884</v>
      </c>
      <c r="M334" s="373" t="s">
        <v>1906</v>
      </c>
      <c r="N334" s="358"/>
      <c r="O334" s="361"/>
    </row>
    <row r="335" spans="1:15" s="252" customFormat="1" ht="15.75" customHeight="1" x14ac:dyDescent="0.35">
      <c r="A335" s="355">
        <v>336</v>
      </c>
      <c r="B335" s="358" t="s">
        <v>1903</v>
      </c>
      <c r="C335" s="133" t="s">
        <v>305</v>
      </c>
      <c r="D335" s="358" t="s">
        <v>1907</v>
      </c>
      <c r="E335" s="378" t="s">
        <v>1908</v>
      </c>
      <c r="F335" s="358"/>
      <c r="G335" s="133"/>
      <c r="H335" s="377"/>
      <c r="I335" s="353" t="s">
        <v>308</v>
      </c>
      <c r="J335" s="353">
        <v>2025</v>
      </c>
      <c r="K335" s="375"/>
      <c r="L335" s="133" t="s">
        <v>1884</v>
      </c>
      <c r="M335" s="373" t="s">
        <v>1909</v>
      </c>
      <c r="N335" s="358"/>
      <c r="O335" s="361"/>
    </row>
    <row r="336" spans="1:15" s="252" customFormat="1" ht="15.75" customHeight="1" x14ac:dyDescent="0.35">
      <c r="A336" s="355">
        <v>337</v>
      </c>
      <c r="B336" s="358" t="s">
        <v>1910</v>
      </c>
      <c r="C336" s="133" t="s">
        <v>676</v>
      </c>
      <c r="D336" s="378" t="s">
        <v>1911</v>
      </c>
      <c r="E336" s="378" t="s">
        <v>1912</v>
      </c>
      <c r="F336" s="358"/>
      <c r="G336" s="133"/>
      <c r="H336" s="377"/>
      <c r="I336" s="353" t="s">
        <v>308</v>
      </c>
      <c r="J336" s="353">
        <v>2024</v>
      </c>
      <c r="K336" s="375"/>
      <c r="L336" s="133"/>
      <c r="M336" s="135" t="s">
        <v>1913</v>
      </c>
      <c r="N336" s="358"/>
      <c r="O336" s="361"/>
    </row>
    <row r="337" spans="1:15" s="252" customFormat="1" ht="15.75" customHeight="1" x14ac:dyDescent="0.35">
      <c r="A337" s="355">
        <v>338</v>
      </c>
      <c r="B337" s="358" t="s">
        <v>1914</v>
      </c>
      <c r="C337" s="133" t="s">
        <v>314</v>
      </c>
      <c r="D337" s="358" t="s">
        <v>1915</v>
      </c>
      <c r="E337" s="133"/>
      <c r="F337" s="133" t="s">
        <v>1916</v>
      </c>
      <c r="G337" s="133">
        <v>2670</v>
      </c>
      <c r="H337" s="377">
        <v>4555</v>
      </c>
      <c r="I337" s="353" t="s">
        <v>308</v>
      </c>
      <c r="J337" s="353">
        <v>2025</v>
      </c>
      <c r="K337" s="375"/>
      <c r="L337" s="358" t="s">
        <v>1884</v>
      </c>
      <c r="M337" s="358" t="s">
        <v>1917</v>
      </c>
      <c r="N337" s="358"/>
      <c r="O337" s="361"/>
    </row>
    <row r="338" spans="1:15" s="252" customFormat="1" ht="15.75" customHeight="1" x14ac:dyDescent="0.35">
      <c r="A338" s="355">
        <v>339</v>
      </c>
      <c r="B338" s="358" t="s">
        <v>1918</v>
      </c>
      <c r="C338" s="133" t="s">
        <v>314</v>
      </c>
      <c r="D338" s="378" t="s">
        <v>1919</v>
      </c>
      <c r="E338" s="133"/>
      <c r="F338" s="358" t="s">
        <v>1920</v>
      </c>
      <c r="G338" s="133">
        <v>0</v>
      </c>
      <c r="H338" s="383">
        <v>9.98</v>
      </c>
      <c r="I338" s="353" t="s">
        <v>398</v>
      </c>
      <c r="J338" s="353">
        <v>2026</v>
      </c>
      <c r="K338" s="358" t="s">
        <v>1921</v>
      </c>
      <c r="L338" s="358" t="s">
        <v>803</v>
      </c>
      <c r="M338" s="378" t="s">
        <v>1922</v>
      </c>
      <c r="N338" s="358" t="s">
        <v>511</v>
      </c>
      <c r="O338" s="361" t="s">
        <v>845</v>
      </c>
    </row>
    <row r="339" spans="1:15" s="252" customFormat="1" ht="15.75" customHeight="1" x14ac:dyDescent="0.35">
      <c r="A339" s="355">
        <v>340</v>
      </c>
      <c r="B339" s="358" t="s">
        <v>1923</v>
      </c>
      <c r="C339" s="358" t="s">
        <v>305</v>
      </c>
      <c r="D339" s="378" t="s">
        <v>1924</v>
      </c>
      <c r="E339" s="378" t="s">
        <v>1925</v>
      </c>
      <c r="F339" s="358"/>
      <c r="G339" s="358"/>
      <c r="H339" s="359"/>
      <c r="I339" s="359" t="s">
        <v>727</v>
      </c>
      <c r="J339" s="359">
        <v>2023</v>
      </c>
      <c r="K339" s="358" t="s">
        <v>1926</v>
      </c>
      <c r="L339" s="358" t="s">
        <v>1075</v>
      </c>
      <c r="M339" s="358" t="s">
        <v>1927</v>
      </c>
      <c r="N339" s="358" t="s">
        <v>1928</v>
      </c>
      <c r="O339" s="361" t="s">
        <v>1929</v>
      </c>
    </row>
    <row r="340" spans="1:15" s="252" customFormat="1" ht="15.75" customHeight="1" x14ac:dyDescent="0.35">
      <c r="A340" s="355">
        <v>341</v>
      </c>
      <c r="B340" s="358" t="s">
        <v>1923</v>
      </c>
      <c r="C340" s="358" t="s">
        <v>314</v>
      </c>
      <c r="D340" s="358" t="s">
        <v>1930</v>
      </c>
      <c r="E340" s="358"/>
      <c r="F340" s="358" t="s">
        <v>1931</v>
      </c>
      <c r="G340" s="358">
        <v>0</v>
      </c>
      <c r="H340" s="359">
        <v>36</v>
      </c>
      <c r="I340" s="359" t="s">
        <v>308</v>
      </c>
      <c r="J340" s="359">
        <v>2023</v>
      </c>
      <c r="K340" s="358" t="s">
        <v>1926</v>
      </c>
      <c r="L340" s="358" t="s">
        <v>1075</v>
      </c>
      <c r="M340" s="384" t="s">
        <v>1932</v>
      </c>
      <c r="N340" s="358" t="s">
        <v>1933</v>
      </c>
      <c r="O340" s="361" t="s">
        <v>1934</v>
      </c>
    </row>
    <row r="341" spans="1:15" s="252" customFormat="1" ht="15" customHeight="1" x14ac:dyDescent="0.35">
      <c r="A341" s="355">
        <v>342</v>
      </c>
      <c r="B341" s="358" t="s">
        <v>1923</v>
      </c>
      <c r="C341" s="358" t="s">
        <v>305</v>
      </c>
      <c r="D341" s="358" t="s">
        <v>1935</v>
      </c>
      <c r="E341" s="358" t="s">
        <v>1936</v>
      </c>
      <c r="F341" s="358"/>
      <c r="G341" s="358"/>
      <c r="H341" s="359"/>
      <c r="I341" s="359" t="s">
        <v>308</v>
      </c>
      <c r="J341" s="359">
        <v>2024</v>
      </c>
      <c r="K341" s="358" t="s">
        <v>1926</v>
      </c>
      <c r="L341" s="358" t="s">
        <v>1075</v>
      </c>
      <c r="M341" s="358" t="s">
        <v>1937</v>
      </c>
      <c r="N341" s="358" t="s">
        <v>1928</v>
      </c>
      <c r="O341" s="361" t="s">
        <v>1938</v>
      </c>
    </row>
    <row r="342" spans="1:15" s="252" customFormat="1" ht="14.5" x14ac:dyDescent="0.35">
      <c r="A342" s="355">
        <v>343</v>
      </c>
      <c r="B342" s="358" t="s">
        <v>1939</v>
      </c>
      <c r="C342" s="358" t="s">
        <v>305</v>
      </c>
      <c r="D342" s="358" t="s">
        <v>1940</v>
      </c>
      <c r="E342" s="384" t="s">
        <v>1941</v>
      </c>
      <c r="F342" s="358"/>
      <c r="G342" s="358"/>
      <c r="H342" s="359"/>
      <c r="I342" s="359" t="s">
        <v>308</v>
      </c>
      <c r="J342" s="359">
        <v>2023</v>
      </c>
      <c r="K342" s="358" t="s">
        <v>1926</v>
      </c>
      <c r="L342" s="358" t="s">
        <v>1075</v>
      </c>
      <c r="M342" s="358" t="s">
        <v>1942</v>
      </c>
      <c r="N342" s="358" t="s">
        <v>1928</v>
      </c>
      <c r="O342" s="361" t="s">
        <v>1943</v>
      </c>
    </row>
    <row r="343" spans="1:15" s="252" customFormat="1" ht="14.5" x14ac:dyDescent="0.35">
      <c r="A343" s="355">
        <v>344</v>
      </c>
      <c r="B343" s="358" t="s">
        <v>1939</v>
      </c>
      <c r="C343" s="358" t="s">
        <v>305</v>
      </c>
      <c r="D343" s="358" t="s">
        <v>1944</v>
      </c>
      <c r="E343" s="358" t="s">
        <v>1945</v>
      </c>
      <c r="F343" s="358"/>
      <c r="G343" s="358"/>
      <c r="H343" s="359"/>
      <c r="I343" s="359" t="s">
        <v>308</v>
      </c>
      <c r="J343" s="359">
        <v>2024</v>
      </c>
      <c r="K343" s="358" t="s">
        <v>1926</v>
      </c>
      <c r="L343" s="358" t="s">
        <v>1075</v>
      </c>
      <c r="M343" s="358" t="s">
        <v>1946</v>
      </c>
      <c r="N343" s="358"/>
      <c r="O343" s="361" t="s">
        <v>1947</v>
      </c>
    </row>
    <row r="344" spans="1:15" s="103" customFormat="1" ht="15" customHeight="1" x14ac:dyDescent="0.35">
      <c r="A344" s="172">
        <v>345</v>
      </c>
      <c r="B344" s="234" t="s">
        <v>1939</v>
      </c>
      <c r="C344" s="234" t="s">
        <v>314</v>
      </c>
      <c r="D344" s="234" t="s">
        <v>1948</v>
      </c>
      <c r="E344" s="234"/>
      <c r="F344" s="234" t="s">
        <v>1931</v>
      </c>
      <c r="G344" s="234">
        <v>0</v>
      </c>
      <c r="H344" s="237">
        <v>3.5</v>
      </c>
      <c r="I344" s="237" t="s">
        <v>308</v>
      </c>
      <c r="J344" s="237">
        <v>2024</v>
      </c>
      <c r="K344" s="234" t="s">
        <v>1926</v>
      </c>
      <c r="L344" s="234" t="s">
        <v>1075</v>
      </c>
      <c r="M344" s="234" t="s">
        <v>1949</v>
      </c>
      <c r="N344" s="234"/>
      <c r="O344" s="362" t="s">
        <v>1950</v>
      </c>
    </row>
    <row r="345" spans="1:15" s="103" customFormat="1" ht="15" customHeight="1" x14ac:dyDescent="0.35">
      <c r="A345" s="172">
        <v>346</v>
      </c>
      <c r="B345" s="234" t="s">
        <v>1939</v>
      </c>
      <c r="C345" s="234" t="s">
        <v>314</v>
      </c>
      <c r="D345" s="234" t="s">
        <v>1948</v>
      </c>
      <c r="E345" s="234"/>
      <c r="F345" s="234" t="s">
        <v>1765</v>
      </c>
      <c r="G345" s="234">
        <v>0</v>
      </c>
      <c r="H345" s="237">
        <v>2500</v>
      </c>
      <c r="I345" s="237" t="s">
        <v>727</v>
      </c>
      <c r="J345" s="237">
        <v>2025</v>
      </c>
      <c r="K345" s="234" t="s">
        <v>1926</v>
      </c>
      <c r="L345" s="234" t="s">
        <v>1075</v>
      </c>
      <c r="M345" s="234" t="s">
        <v>1951</v>
      </c>
      <c r="N345" s="234"/>
      <c r="O345" s="363" t="s">
        <v>1952</v>
      </c>
    </row>
    <row r="346" spans="1:15" ht="15" customHeight="1" x14ac:dyDescent="0.35">
      <c r="A346" s="121" t="s">
        <v>1953</v>
      </c>
      <c r="O346" s="225"/>
    </row>
    <row r="348" spans="1:15" ht="15" customHeight="1" x14ac:dyDescent="0.35">
      <c r="A348" s="304" t="s">
        <v>1954</v>
      </c>
      <c r="D348" s="225"/>
      <c r="E348" s="225"/>
    </row>
    <row r="349" spans="1:15" ht="15" customHeight="1" x14ac:dyDescent="0.35">
      <c r="E349" s="139"/>
    </row>
    <row r="350" spans="1:15" ht="15" customHeight="1" x14ac:dyDescent="0.35">
      <c r="D350" s="139"/>
      <c r="E350" s="139"/>
    </row>
  </sheetData>
  <autoFilter ref="A3:O345" xr:uid="{0559DD6B-BF28-407D-8E7D-282342D6C2D9}">
    <filterColumn colId="1">
      <filters>
        <filter val="29 - 4.1 Systemic support for public investment - 4.1.4  The incerease of effectivenes and enhancing the implementation of the National Recovery and Ressilience Plan"/>
        <filter val="(Neprázdné)"/>
      </filters>
    </filterColumn>
    <filterColumn colId="5" showButton="0"/>
    <filterColumn colId="6" showButton="0"/>
    <filterColumn colId="8" showButton="0"/>
  </autoFilter>
  <dataConsolidate/>
  <mergeCells count="14">
    <mergeCell ref="L3:L4"/>
    <mergeCell ref="M3:M4"/>
    <mergeCell ref="N3:N4"/>
    <mergeCell ref="O3:O4"/>
    <mergeCell ref="A1:O1"/>
    <mergeCell ref="A2:O2"/>
    <mergeCell ref="A3:A4"/>
    <mergeCell ref="B3:B4"/>
    <mergeCell ref="C3:C4"/>
    <mergeCell ref="D3:D4"/>
    <mergeCell ref="E3:E4"/>
    <mergeCell ref="F3:H3"/>
    <mergeCell ref="I3:J3"/>
    <mergeCell ref="K3:K4"/>
  </mergeCells>
  <conditionalFormatting sqref="K317:K337">
    <cfRule type="cellIs" dxfId="5" priority="7" operator="notEqual">
      <formula>#REF!</formula>
    </cfRule>
  </conditionalFormatting>
  <dataValidations count="3">
    <dataValidation type="whole" operator="greaterThan" allowBlank="1" showInputMessage="1" showErrorMessage="1" errorTitle="Wrong input" error="Input must be a positive whole number." sqref="G317:G338 H317:H337" xr:uid="{BDD16DEA-EC12-49B1-9A3C-DF1B56C49751}">
      <formula1>-1</formula1>
    </dataValidation>
    <dataValidation type="list" allowBlank="1" showInputMessage="1" showErrorMessage="1" sqref="C317:C338 F317:F322 I317:I338" xr:uid="{B6078D59-CA07-4A88-B798-46EA5E8F864F}"/>
    <dataValidation operator="greaterThan" allowBlank="1" showInputMessage="1" showErrorMessage="1" errorTitle="Wrong input" error="Input must be a positive whole number." sqref="H338" xr:uid="{6A9717AE-8024-4DBB-A414-145139DA7A17}"/>
  </dataValidations>
  <pageMargins left="0.7" right="0.7" top="0.75" bottom="0.75" header="0.3" footer="0.3"/>
  <pageSetup paperSize="9" fitToHeight="0" orientation="landscape" r:id="rId1"/>
  <headerFooter>
    <oddFooter>&amp;C_x000D_&amp;1#&amp;"Calibri"&amp;10&amp;K008000 Interní informace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08EA0B-4098-4283-9E20-5A023185C06C}">
  <sheetPr>
    <tabColor rgb="FF2F75B5"/>
  </sheetPr>
  <dimension ref="A1:ER197"/>
  <sheetViews>
    <sheetView tabSelected="1" zoomScale="60" zoomScaleNormal="60" workbookViewId="0">
      <pane xSplit="2" ySplit="5" topLeftCell="C6" activePane="bottomRight" state="frozen"/>
      <selection pane="topRight" activeCell="D1" sqref="D1"/>
      <selection pane="bottomLeft" activeCell="A6" sqref="A6"/>
      <selection pane="bottomRight" activeCell="J20" sqref="J20"/>
    </sheetView>
  </sheetViews>
  <sheetFormatPr defaultColWidth="8.81640625" defaultRowHeight="15" customHeight="1" x14ac:dyDescent="0.35"/>
  <cols>
    <col min="2" max="2" width="104.7265625" customWidth="1"/>
    <col min="3" max="3" width="21.1796875" bestFit="1" customWidth="1"/>
    <col min="4" max="4" width="18.54296875" bestFit="1" customWidth="1"/>
    <col min="5" max="5" width="10.7265625" customWidth="1"/>
    <col min="6" max="6" width="14.453125" customWidth="1"/>
    <col min="7" max="7" width="17.54296875" customWidth="1"/>
    <col min="8" max="8" width="8.81640625" style="121" customWidth="1"/>
    <col min="9" max="10" width="8.81640625" customWidth="1"/>
    <col min="13" max="13" width="11.1796875" customWidth="1"/>
    <col min="15" max="15" width="9.7265625" bestFit="1" customWidth="1"/>
    <col min="16" max="16" width="11.26953125" customWidth="1"/>
    <col min="17" max="17" width="10" customWidth="1"/>
    <col min="19" max="19" width="9.453125" customWidth="1"/>
    <col min="20" max="20" width="26" customWidth="1"/>
    <col min="21" max="21" width="12.7265625" customWidth="1"/>
    <col min="22" max="22" width="7.54296875" customWidth="1"/>
    <col min="23" max="23" width="9.1796875" customWidth="1"/>
    <col min="24" max="24" width="6.81640625" customWidth="1"/>
    <col min="25" max="25" width="9.26953125" customWidth="1"/>
    <col min="26" max="26" width="23.81640625" customWidth="1"/>
    <col min="27" max="27" width="8.81640625" customWidth="1"/>
    <col min="28" max="28" width="19.7265625" customWidth="1"/>
    <col min="29" max="29" width="14.453125" bestFit="1" customWidth="1"/>
    <col min="30" max="30" width="19.453125" customWidth="1"/>
    <col min="31" max="31" width="19.26953125" customWidth="1"/>
    <col min="32" max="32" width="13.453125" bestFit="1" customWidth="1"/>
    <col min="33" max="33" width="12" bestFit="1" customWidth="1"/>
    <col min="34" max="34" width="12.453125" customWidth="1"/>
    <col min="37" max="37" width="9.1796875" customWidth="1"/>
    <col min="38" max="38" width="15" customWidth="1"/>
    <col min="40" max="40" width="15.7265625" customWidth="1"/>
    <col min="42" max="42" width="18.453125" customWidth="1"/>
    <col min="44" max="44" width="15" customWidth="1"/>
    <col min="46" max="46" width="15.1796875" customWidth="1"/>
    <col min="48" max="48" width="15.1796875" customWidth="1"/>
  </cols>
  <sheetData>
    <row r="1" spans="1:147" ht="15" customHeight="1" x14ac:dyDescent="0.35">
      <c r="B1" s="635"/>
      <c r="C1" s="635"/>
      <c r="D1" s="635"/>
      <c r="E1" s="635"/>
      <c r="F1" s="635"/>
      <c r="G1" s="635"/>
      <c r="H1" s="635"/>
      <c r="I1" s="635"/>
      <c r="J1" s="635"/>
      <c r="K1" s="635"/>
      <c r="L1" s="635"/>
      <c r="M1" s="635"/>
      <c r="N1" s="635"/>
      <c r="O1" s="635"/>
      <c r="P1" s="635"/>
      <c r="Q1" s="635"/>
      <c r="R1" s="635"/>
      <c r="S1" s="635"/>
      <c r="T1" s="635"/>
      <c r="U1" s="635"/>
      <c r="V1" s="635"/>
      <c r="W1" s="635"/>
      <c r="X1" s="635"/>
      <c r="Y1" s="635"/>
      <c r="Z1" s="635"/>
      <c r="AA1" s="184"/>
      <c r="AB1" s="617" t="s">
        <v>1955</v>
      </c>
      <c r="AC1" s="618"/>
      <c r="AD1" s="618"/>
      <c r="AE1" s="618"/>
      <c r="AF1" s="618"/>
      <c r="AG1" s="618"/>
      <c r="AH1" s="619"/>
      <c r="AI1" s="184"/>
      <c r="AJ1" s="184"/>
      <c r="AW1" s="610" t="s">
        <v>1956</v>
      </c>
      <c r="AX1" s="611"/>
      <c r="AY1" s="611"/>
      <c r="AZ1" s="611"/>
      <c r="BA1" s="611"/>
      <c r="BB1" s="611"/>
      <c r="BC1" s="611"/>
      <c r="BD1" s="611"/>
      <c r="BE1" s="611"/>
      <c r="BF1" s="611"/>
      <c r="BG1" s="611"/>
      <c r="BH1" s="611"/>
    </row>
    <row r="2" spans="1:147" s="191" customFormat="1" ht="15" customHeight="1" x14ac:dyDescent="0.35">
      <c r="B2" s="620"/>
      <c r="C2" s="620"/>
      <c r="D2" s="620"/>
      <c r="E2" s="620"/>
      <c r="F2" s="620"/>
      <c r="G2" s="620"/>
      <c r="H2" s="620"/>
      <c r="I2" s="620"/>
      <c r="J2" s="620"/>
      <c r="K2" s="620"/>
      <c r="L2" s="620"/>
      <c r="M2" s="620"/>
      <c r="N2" s="620"/>
      <c r="O2" s="620"/>
      <c r="P2" s="620"/>
      <c r="Q2" s="620"/>
      <c r="R2" s="620"/>
      <c r="S2" s="620"/>
      <c r="T2" s="620"/>
      <c r="U2" s="620"/>
      <c r="V2" s="620"/>
      <c r="W2" s="620"/>
      <c r="X2" s="620"/>
      <c r="Y2" s="620"/>
      <c r="Z2" s="620"/>
      <c r="AA2" s="190"/>
      <c r="AB2" s="621"/>
      <c r="AC2" s="622"/>
      <c r="AD2" s="622"/>
      <c r="AE2" s="622"/>
      <c r="AF2" s="622"/>
      <c r="AG2" s="622"/>
      <c r="AH2" s="623"/>
      <c r="AI2" s="190"/>
      <c r="AJ2" s="190"/>
      <c r="AW2" s="612"/>
      <c r="AX2" s="613"/>
      <c r="AY2" s="613"/>
      <c r="AZ2" s="613"/>
      <c r="BA2" s="613"/>
      <c r="BB2" s="613"/>
      <c r="BC2" s="613"/>
      <c r="BD2" s="613"/>
      <c r="BE2" s="613"/>
      <c r="BF2" s="613"/>
      <c r="BG2" s="613"/>
      <c r="BH2" s="613"/>
    </row>
    <row r="3" spans="1:147" s="191" customFormat="1" ht="15" customHeight="1" x14ac:dyDescent="0.35">
      <c r="A3" s="599" t="s">
        <v>1957</v>
      </c>
      <c r="B3" s="599" t="s">
        <v>1958</v>
      </c>
      <c r="C3" s="627" t="s">
        <v>1959</v>
      </c>
      <c r="D3" s="628"/>
      <c r="E3" s="614" t="s">
        <v>1960</v>
      </c>
      <c r="F3" s="615"/>
      <c r="G3" s="615"/>
      <c r="H3" s="615"/>
      <c r="I3" s="615"/>
      <c r="J3" s="615"/>
      <c r="K3" s="615"/>
      <c r="L3" s="615"/>
      <c r="M3" s="615"/>
      <c r="N3" s="615"/>
      <c r="O3" s="616"/>
      <c r="P3" s="614" t="s">
        <v>1961</v>
      </c>
      <c r="Q3" s="615"/>
      <c r="R3" s="615"/>
      <c r="S3" s="616"/>
      <c r="T3" s="604" t="s">
        <v>1962</v>
      </c>
      <c r="U3" s="632" t="s">
        <v>1963</v>
      </c>
      <c r="V3" s="633"/>
      <c r="W3" s="632" t="s">
        <v>1964</v>
      </c>
      <c r="X3" s="634"/>
      <c r="Y3" s="633"/>
      <c r="Z3" s="192" t="s">
        <v>1965</v>
      </c>
      <c r="AA3" s="190"/>
      <c r="AB3" s="624"/>
      <c r="AC3" s="625"/>
      <c r="AD3" s="625"/>
      <c r="AE3" s="625"/>
      <c r="AF3" s="625"/>
      <c r="AG3" s="625"/>
      <c r="AH3" s="626"/>
      <c r="AI3" s="190"/>
      <c r="AJ3" s="190"/>
      <c r="AK3" s="608" t="s">
        <v>1966</v>
      </c>
      <c r="AL3" s="602"/>
      <c r="AM3" s="602"/>
      <c r="AN3" s="602"/>
      <c r="AO3" s="602"/>
      <c r="AP3" s="602"/>
      <c r="AQ3" s="602"/>
      <c r="AR3" s="602"/>
      <c r="AS3" s="602"/>
      <c r="AT3" s="602"/>
      <c r="AU3" s="602"/>
      <c r="AV3" s="609"/>
      <c r="AW3" s="602" t="s">
        <v>1967</v>
      </c>
      <c r="AX3" s="603"/>
      <c r="AY3" s="602" t="s">
        <v>1968</v>
      </c>
      <c r="AZ3" s="603"/>
      <c r="BA3" s="602" t="s">
        <v>1969</v>
      </c>
      <c r="BB3" s="603"/>
      <c r="BC3" s="602" t="s">
        <v>1970</v>
      </c>
      <c r="BD3" s="603"/>
      <c r="BE3" s="602" t="s">
        <v>1971</v>
      </c>
      <c r="BF3" s="603"/>
      <c r="BG3" s="602" t="s">
        <v>1972</v>
      </c>
      <c r="BH3" s="603"/>
      <c r="BI3" s="193" t="s">
        <v>170</v>
      </c>
    </row>
    <row r="4" spans="1:147" s="191" customFormat="1" ht="15" customHeight="1" x14ac:dyDescent="0.35">
      <c r="A4" s="600"/>
      <c r="B4" s="600"/>
      <c r="C4" s="629"/>
      <c r="D4" s="630"/>
      <c r="E4" s="614" t="s">
        <v>1973</v>
      </c>
      <c r="F4" s="615"/>
      <c r="G4" s="615"/>
      <c r="H4" s="616"/>
      <c r="I4" s="614" t="s">
        <v>1974</v>
      </c>
      <c r="J4" s="615"/>
      <c r="K4" s="615"/>
      <c r="L4" s="615"/>
      <c r="M4" s="615"/>
      <c r="N4" s="615"/>
      <c r="O4" s="616"/>
      <c r="P4" s="614" t="s">
        <v>1975</v>
      </c>
      <c r="Q4" s="615"/>
      <c r="R4" s="615" t="s">
        <v>1976</v>
      </c>
      <c r="S4" s="616"/>
      <c r="T4" s="631"/>
      <c r="U4" s="606" t="s">
        <v>1977</v>
      </c>
      <c r="V4" s="604" t="s">
        <v>1978</v>
      </c>
      <c r="W4" s="606" t="s">
        <v>1979</v>
      </c>
      <c r="X4" s="604" t="s">
        <v>1978</v>
      </c>
      <c r="Y4" s="604" t="s">
        <v>1980</v>
      </c>
      <c r="Z4" s="606" t="s">
        <v>1981</v>
      </c>
      <c r="AA4" s="190"/>
      <c r="AB4" s="636" t="s">
        <v>1982</v>
      </c>
      <c r="AC4" s="640"/>
      <c r="AD4" s="637"/>
      <c r="AE4" s="636" t="s">
        <v>1983</v>
      </c>
      <c r="AF4" s="637"/>
      <c r="AG4" s="638" t="s">
        <v>1984</v>
      </c>
      <c r="AH4" s="639"/>
      <c r="AI4" s="190"/>
      <c r="AJ4" s="190"/>
      <c r="AK4" s="608" t="s">
        <v>1967</v>
      </c>
      <c r="AL4" s="603"/>
      <c r="AM4" s="602" t="s">
        <v>1968</v>
      </c>
      <c r="AN4" s="603"/>
      <c r="AO4" s="602" t="s">
        <v>1985</v>
      </c>
      <c r="AP4" s="603"/>
      <c r="AQ4" s="602" t="s">
        <v>1970</v>
      </c>
      <c r="AR4" s="603"/>
      <c r="AS4" s="602" t="s">
        <v>1986</v>
      </c>
      <c r="AT4" s="603"/>
      <c r="AU4" s="602" t="s">
        <v>1972</v>
      </c>
      <c r="AV4" s="603"/>
      <c r="AW4" s="602" t="s">
        <v>1987</v>
      </c>
      <c r="AX4" s="603"/>
      <c r="AY4" s="602" t="s">
        <v>1988</v>
      </c>
      <c r="AZ4" s="603"/>
      <c r="BA4" s="602" t="s">
        <v>1989</v>
      </c>
      <c r="BB4" s="603"/>
      <c r="BC4" s="602" t="s">
        <v>1990</v>
      </c>
      <c r="BD4" s="603"/>
      <c r="BE4" s="602" t="s">
        <v>1991</v>
      </c>
      <c r="BF4" s="603"/>
      <c r="BG4" s="602" t="s">
        <v>1992</v>
      </c>
      <c r="BH4" s="603"/>
      <c r="BI4" s="196" t="s">
        <v>170</v>
      </c>
    </row>
    <row r="5" spans="1:147" s="191" customFormat="1" ht="63.75" customHeight="1" x14ac:dyDescent="0.35">
      <c r="A5" s="601"/>
      <c r="B5" s="601"/>
      <c r="C5" s="197" t="s">
        <v>1993</v>
      </c>
      <c r="D5" s="197" t="s">
        <v>1994</v>
      </c>
      <c r="E5" s="138" t="s">
        <v>1995</v>
      </c>
      <c r="F5" s="586" t="s">
        <v>1996</v>
      </c>
      <c r="G5" s="586" t="s">
        <v>1997</v>
      </c>
      <c r="H5" s="198" t="s">
        <v>1998</v>
      </c>
      <c r="I5" s="199">
        <v>2020</v>
      </c>
      <c r="J5" s="199">
        <v>2021</v>
      </c>
      <c r="K5" s="199">
        <v>2022</v>
      </c>
      <c r="L5" s="199">
        <v>2023</v>
      </c>
      <c r="M5" s="199">
        <v>2024</v>
      </c>
      <c r="N5" s="199">
        <v>2025</v>
      </c>
      <c r="O5" s="199">
        <v>2026</v>
      </c>
      <c r="P5" s="138" t="s">
        <v>1979</v>
      </c>
      <c r="Q5" s="199" t="s">
        <v>1999</v>
      </c>
      <c r="R5" s="138" t="s">
        <v>1979</v>
      </c>
      <c r="S5" s="194" t="s">
        <v>1978</v>
      </c>
      <c r="T5" s="605"/>
      <c r="U5" s="607"/>
      <c r="V5" s="605"/>
      <c r="W5" s="607"/>
      <c r="X5" s="605"/>
      <c r="Y5" s="605"/>
      <c r="Z5" s="607"/>
      <c r="AA5" s="190"/>
      <c r="AB5" s="200" t="s">
        <v>2000</v>
      </c>
      <c r="AC5" s="195" t="s">
        <v>2001</v>
      </c>
      <c r="AD5" s="195" t="s">
        <v>2002</v>
      </c>
      <c r="AE5" s="195" t="s">
        <v>2000</v>
      </c>
      <c r="AF5" s="195" t="s">
        <v>2003</v>
      </c>
      <c r="AG5" s="201" t="s">
        <v>2004</v>
      </c>
      <c r="AH5" s="201" t="s">
        <v>2005</v>
      </c>
      <c r="AI5" s="190"/>
      <c r="AJ5" s="190"/>
      <c r="AK5" s="202" t="s">
        <v>2006</v>
      </c>
      <c r="AL5" s="203" t="s">
        <v>2007</v>
      </c>
      <c r="AM5" s="203" t="s">
        <v>2006</v>
      </c>
      <c r="AN5" s="203" t="s">
        <v>2007</v>
      </c>
      <c r="AO5" s="203" t="s">
        <v>2006</v>
      </c>
      <c r="AP5" s="203" t="s">
        <v>2007</v>
      </c>
      <c r="AQ5" s="203" t="s">
        <v>2006</v>
      </c>
      <c r="AR5" s="203" t="s">
        <v>2007</v>
      </c>
      <c r="AS5" s="203" t="s">
        <v>2006</v>
      </c>
      <c r="AT5" s="203" t="s">
        <v>2007</v>
      </c>
      <c r="AU5" s="203" t="s">
        <v>2006</v>
      </c>
      <c r="AV5" s="203" t="s">
        <v>2007</v>
      </c>
      <c r="AW5" s="203" t="s">
        <v>2008</v>
      </c>
      <c r="AX5" s="203" t="s">
        <v>2009</v>
      </c>
      <c r="AY5" s="203" t="s">
        <v>2008</v>
      </c>
      <c r="AZ5" s="203" t="s">
        <v>2009</v>
      </c>
      <c r="BA5" s="203" t="s">
        <v>2008</v>
      </c>
      <c r="BB5" s="203" t="s">
        <v>2009</v>
      </c>
      <c r="BC5" s="203" t="s">
        <v>2008</v>
      </c>
      <c r="BD5" s="203" t="s">
        <v>2009</v>
      </c>
      <c r="BE5" s="203" t="s">
        <v>2008</v>
      </c>
      <c r="BF5" s="203" t="s">
        <v>2009</v>
      </c>
      <c r="BG5" s="203" t="s">
        <v>2008</v>
      </c>
      <c r="BH5" s="203" t="s">
        <v>2009</v>
      </c>
      <c r="BI5" s="196" t="s">
        <v>170</v>
      </c>
    </row>
    <row r="6" spans="1:147" ht="15" customHeight="1" x14ac:dyDescent="0.35">
      <c r="A6" s="358" t="s">
        <v>2010</v>
      </c>
      <c r="B6" s="81" t="s">
        <v>345</v>
      </c>
      <c r="C6" s="473">
        <v>44197</v>
      </c>
      <c r="D6" s="473">
        <v>46022</v>
      </c>
      <c r="E6" s="111">
        <v>1019.34</v>
      </c>
      <c r="F6" s="132">
        <v>1019.34</v>
      </c>
      <c r="G6" s="90">
        <f>E6/25.462</f>
        <v>40.033775822794752</v>
      </c>
      <c r="H6" s="474" t="s">
        <v>2011</v>
      </c>
      <c r="I6" s="145">
        <v>0</v>
      </c>
      <c r="J6" s="145">
        <v>294.56</v>
      </c>
      <c r="K6" s="145">
        <v>413.51</v>
      </c>
      <c r="L6" s="145">
        <v>243.13</v>
      </c>
      <c r="M6" s="145">
        <v>68.13</v>
      </c>
      <c r="N6" s="145">
        <v>0</v>
      </c>
      <c r="O6" s="145">
        <v>0</v>
      </c>
      <c r="P6" s="475">
        <v>0</v>
      </c>
      <c r="Q6" s="476" t="s">
        <v>2012</v>
      </c>
      <c r="R6" s="477" t="s">
        <v>2013</v>
      </c>
      <c r="S6" s="476" t="s">
        <v>2014</v>
      </c>
      <c r="T6" s="478" t="s">
        <v>2015</v>
      </c>
      <c r="U6" s="479" t="s">
        <v>2016</v>
      </c>
      <c r="V6" s="479" t="s">
        <v>2017</v>
      </c>
      <c r="W6" s="400">
        <v>1019.34</v>
      </c>
      <c r="X6" s="479" t="s">
        <v>2018</v>
      </c>
      <c r="Y6" s="479" t="s">
        <v>2017</v>
      </c>
      <c r="Z6" s="479" t="s">
        <v>1570</v>
      </c>
      <c r="AA6" s="266"/>
      <c r="AB6" s="411"/>
      <c r="AC6" s="82">
        <v>0</v>
      </c>
      <c r="AD6" s="82">
        <v>0</v>
      </c>
      <c r="AE6" s="411" t="s">
        <v>2019</v>
      </c>
      <c r="AF6" s="412">
        <v>1</v>
      </c>
      <c r="AG6" s="413">
        <f>AC6*F6</f>
        <v>0</v>
      </c>
      <c r="AH6" s="413">
        <f>F6*AF6</f>
        <v>1019.34</v>
      </c>
      <c r="AI6" s="106"/>
      <c r="AJ6" s="105"/>
      <c r="AK6" s="447"/>
      <c r="AL6" s="447"/>
      <c r="AM6" s="447"/>
      <c r="AN6" s="447"/>
      <c r="AO6" s="447"/>
      <c r="AP6" s="447"/>
      <c r="AQ6" s="447"/>
      <c r="AR6" s="447"/>
      <c r="AS6" s="447"/>
      <c r="AT6" s="447"/>
      <c r="AU6" s="447"/>
      <c r="AV6" s="447"/>
      <c r="AW6" s="447"/>
      <c r="AX6" s="447"/>
      <c r="AY6" s="447"/>
      <c r="AZ6" s="447"/>
      <c r="BA6" s="447"/>
      <c r="BB6" s="447"/>
      <c r="BC6" s="447"/>
      <c r="BD6" s="447"/>
      <c r="BE6" s="447"/>
      <c r="BF6" s="447"/>
      <c r="BG6" s="447"/>
      <c r="BH6" s="447"/>
      <c r="BI6" s="448"/>
    </row>
    <row r="7" spans="1:147" ht="15" customHeight="1" x14ac:dyDescent="0.35">
      <c r="A7" s="358" t="s">
        <v>2010</v>
      </c>
      <c r="B7" s="81" t="s">
        <v>366</v>
      </c>
      <c r="C7" s="473">
        <v>44197</v>
      </c>
      <c r="D7" s="473">
        <v>46022</v>
      </c>
      <c r="E7" s="111">
        <v>162</v>
      </c>
      <c r="F7" s="132">
        <v>162</v>
      </c>
      <c r="G7" s="90">
        <f t="shared" ref="G7:G13" si="0">E7/25.462</f>
        <v>6.3624224334302095</v>
      </c>
      <c r="H7" s="474" t="s">
        <v>2011</v>
      </c>
      <c r="I7" s="145">
        <v>0</v>
      </c>
      <c r="J7" s="145">
        <v>5</v>
      </c>
      <c r="K7" s="145">
        <v>69</v>
      </c>
      <c r="L7" s="145">
        <v>51</v>
      </c>
      <c r="M7" s="145">
        <v>29</v>
      </c>
      <c r="N7" s="145">
        <v>8</v>
      </c>
      <c r="O7" s="145">
        <v>0</v>
      </c>
      <c r="P7" s="475">
        <v>0</v>
      </c>
      <c r="Q7" s="476" t="s">
        <v>2017</v>
      </c>
      <c r="R7" s="477" t="s">
        <v>2013</v>
      </c>
      <c r="S7" s="476" t="s">
        <v>2014</v>
      </c>
      <c r="T7" s="478" t="s">
        <v>2015</v>
      </c>
      <c r="U7" s="479" t="s">
        <v>2020</v>
      </c>
      <c r="V7" s="479" t="s">
        <v>2017</v>
      </c>
      <c r="W7" s="400">
        <v>162</v>
      </c>
      <c r="X7" s="479" t="s">
        <v>2018</v>
      </c>
      <c r="Y7" s="479" t="s">
        <v>2017</v>
      </c>
      <c r="Z7" s="479" t="s">
        <v>1570</v>
      </c>
      <c r="AA7" s="266"/>
      <c r="AB7" s="411"/>
      <c r="AC7" s="82">
        <v>0</v>
      </c>
      <c r="AD7" s="82">
        <v>0</v>
      </c>
      <c r="AE7" s="411" t="s">
        <v>2019</v>
      </c>
      <c r="AF7" s="412">
        <v>1</v>
      </c>
      <c r="AG7" s="413">
        <f t="shared" ref="AG7:AG70" si="1">AC7*F7</f>
        <v>0</v>
      </c>
      <c r="AH7" s="413">
        <f t="shared" ref="AH7:AH70" si="2">F7*AF7</f>
        <v>162</v>
      </c>
      <c r="AI7" s="106"/>
      <c r="AJ7" s="105"/>
      <c r="AK7" s="447"/>
      <c r="AL7" s="447"/>
      <c r="AM7" s="447"/>
      <c r="AN7" s="447"/>
      <c r="AO7" s="447"/>
      <c r="AP7" s="447"/>
      <c r="AQ7" s="447"/>
      <c r="AR7" s="447"/>
      <c r="AS7" s="447"/>
      <c r="AT7" s="447"/>
      <c r="AU7" s="447"/>
      <c r="AV7" s="447"/>
      <c r="AW7" s="447"/>
      <c r="AX7" s="447"/>
      <c r="AY7" s="447"/>
      <c r="AZ7" s="447"/>
      <c r="BA7" s="447"/>
      <c r="BB7" s="447"/>
      <c r="BC7" s="447"/>
      <c r="BD7" s="447"/>
      <c r="BE7" s="447"/>
      <c r="BF7" s="447"/>
      <c r="BG7" s="447"/>
      <c r="BH7" s="447"/>
      <c r="BI7" s="448"/>
    </row>
    <row r="8" spans="1:147" ht="15" customHeight="1" x14ac:dyDescent="0.35">
      <c r="A8" s="358" t="s">
        <v>2010</v>
      </c>
      <c r="B8" s="81" t="s">
        <v>304</v>
      </c>
      <c r="C8" s="473">
        <v>44197</v>
      </c>
      <c r="D8" s="473">
        <v>46022</v>
      </c>
      <c r="E8" s="305">
        <v>63</v>
      </c>
      <c r="F8" s="306">
        <v>63</v>
      </c>
      <c r="G8" s="307">
        <f t="shared" si="0"/>
        <v>2.474275390778415</v>
      </c>
      <c r="H8" s="474" t="s">
        <v>2011</v>
      </c>
      <c r="I8" s="145">
        <v>0</v>
      </c>
      <c r="J8" s="145">
        <v>2</v>
      </c>
      <c r="K8" s="145">
        <v>6</v>
      </c>
      <c r="L8" s="145">
        <v>10</v>
      </c>
      <c r="M8" s="145">
        <v>19</v>
      </c>
      <c r="N8" s="145">
        <v>26</v>
      </c>
      <c r="O8" s="145">
        <v>0</v>
      </c>
      <c r="P8" s="475">
        <v>0</v>
      </c>
      <c r="Q8" s="476" t="s">
        <v>2017</v>
      </c>
      <c r="R8" s="477">
        <v>0</v>
      </c>
      <c r="S8" s="476" t="s">
        <v>2017</v>
      </c>
      <c r="T8" s="478" t="s">
        <v>2015</v>
      </c>
      <c r="U8" s="479" t="s">
        <v>2021</v>
      </c>
      <c r="V8" s="479" t="s">
        <v>2017</v>
      </c>
      <c r="W8" s="400">
        <v>63</v>
      </c>
      <c r="X8" s="479" t="s">
        <v>2018</v>
      </c>
      <c r="Y8" s="479" t="s">
        <v>2017</v>
      </c>
      <c r="Z8" s="479" t="s">
        <v>1570</v>
      </c>
      <c r="AA8" s="266"/>
      <c r="AB8" s="411"/>
      <c r="AC8" s="82">
        <v>0</v>
      </c>
      <c r="AD8" s="82">
        <v>0</v>
      </c>
      <c r="AE8" s="411" t="s">
        <v>2019</v>
      </c>
      <c r="AF8" s="412">
        <v>1</v>
      </c>
      <c r="AG8" s="413">
        <f t="shared" si="1"/>
        <v>0</v>
      </c>
      <c r="AH8" s="413">
        <f t="shared" si="2"/>
        <v>63</v>
      </c>
      <c r="AI8" s="106"/>
      <c r="AJ8" s="105"/>
      <c r="AK8" s="447"/>
      <c r="AL8" s="447"/>
      <c r="AM8" s="447"/>
      <c r="AN8" s="447"/>
      <c r="AO8" s="447"/>
      <c r="AP8" s="447"/>
      <c r="AQ8" s="447"/>
      <c r="AR8" s="447"/>
      <c r="AS8" s="447"/>
      <c r="AT8" s="447"/>
      <c r="AU8" s="447"/>
      <c r="AV8" s="447"/>
      <c r="AW8" s="447"/>
      <c r="AX8" s="447"/>
      <c r="AY8" s="447"/>
      <c r="AZ8" s="447"/>
      <c r="BA8" s="447"/>
      <c r="BB8" s="447"/>
      <c r="BC8" s="447"/>
      <c r="BD8" s="447"/>
      <c r="BE8" s="447"/>
      <c r="BF8" s="447"/>
      <c r="BG8" s="447"/>
      <c r="BH8" s="447"/>
      <c r="BI8" s="448"/>
    </row>
    <row r="9" spans="1:147" ht="15" customHeight="1" x14ac:dyDescent="0.35">
      <c r="A9" s="358" t="s">
        <v>2010</v>
      </c>
      <c r="B9" s="133" t="s">
        <v>321</v>
      </c>
      <c r="C9" s="473">
        <v>44197</v>
      </c>
      <c r="D9" s="473">
        <v>46022</v>
      </c>
      <c r="E9" s="305">
        <v>1423</v>
      </c>
      <c r="F9" s="306">
        <v>1423</v>
      </c>
      <c r="G9" s="307">
        <f t="shared" si="0"/>
        <v>55.887204461550546</v>
      </c>
      <c r="H9" s="474" t="s">
        <v>2011</v>
      </c>
      <c r="I9" s="145">
        <v>0</v>
      </c>
      <c r="J9" s="145">
        <v>46.5</v>
      </c>
      <c r="K9" s="145">
        <v>441.5</v>
      </c>
      <c r="L9" s="145">
        <v>620</v>
      </c>
      <c r="M9" s="145">
        <v>265</v>
      </c>
      <c r="N9" s="145">
        <v>50</v>
      </c>
      <c r="O9" s="145">
        <v>0</v>
      </c>
      <c r="P9" s="475">
        <v>0</v>
      </c>
      <c r="Q9" s="476" t="s">
        <v>2022</v>
      </c>
      <c r="R9" s="477">
        <v>0</v>
      </c>
      <c r="S9" s="476" t="s">
        <v>2017</v>
      </c>
      <c r="T9" s="478" t="s">
        <v>2023</v>
      </c>
      <c r="U9" s="479" t="s">
        <v>2024</v>
      </c>
      <c r="V9" s="479" t="s">
        <v>2017</v>
      </c>
      <c r="W9" s="400">
        <v>1423</v>
      </c>
      <c r="X9" s="479" t="s">
        <v>2018</v>
      </c>
      <c r="Y9" s="479" t="s">
        <v>2017</v>
      </c>
      <c r="Z9" s="479" t="s">
        <v>1570</v>
      </c>
      <c r="AA9" s="266"/>
      <c r="AB9" s="411"/>
      <c r="AC9" s="82">
        <v>0</v>
      </c>
      <c r="AD9" s="82">
        <v>0</v>
      </c>
      <c r="AE9" s="411" t="s">
        <v>2025</v>
      </c>
      <c r="AF9" s="412">
        <v>1</v>
      </c>
      <c r="AG9" s="413">
        <f t="shared" si="1"/>
        <v>0</v>
      </c>
      <c r="AH9" s="413">
        <f t="shared" si="2"/>
        <v>1423</v>
      </c>
      <c r="AI9" s="106"/>
      <c r="AJ9" s="105"/>
      <c r="AK9" s="447"/>
      <c r="AL9" s="447"/>
      <c r="AM9" s="447"/>
      <c r="AN9" s="447"/>
      <c r="AO9" s="447"/>
      <c r="AP9" s="447"/>
      <c r="AQ9" s="447"/>
      <c r="AR9" s="447"/>
      <c r="AS9" s="447"/>
      <c r="AT9" s="447"/>
      <c r="AU9" s="447"/>
      <c r="AV9" s="447"/>
      <c r="AW9" s="447"/>
      <c r="AX9" s="447"/>
      <c r="AY9" s="447"/>
      <c r="AZ9" s="447"/>
      <c r="BA9" s="447"/>
      <c r="BB9" s="447"/>
      <c r="BC9" s="447"/>
      <c r="BD9" s="447"/>
      <c r="BE9" s="447"/>
      <c r="BF9" s="447"/>
      <c r="BG9" s="447"/>
      <c r="BH9" s="447"/>
      <c r="BI9" s="448"/>
    </row>
    <row r="10" spans="1:147" ht="15" customHeight="1" x14ac:dyDescent="0.35">
      <c r="A10" s="358" t="s">
        <v>2010</v>
      </c>
      <c r="B10" s="81" t="s">
        <v>383</v>
      </c>
      <c r="C10" s="473">
        <v>44197</v>
      </c>
      <c r="D10" s="473">
        <v>45291</v>
      </c>
      <c r="E10" s="305">
        <v>189.26</v>
      </c>
      <c r="F10" s="306">
        <v>189.26</v>
      </c>
      <c r="G10" s="307">
        <f>E10/25.462</f>
        <v>7.4330374675987745</v>
      </c>
      <c r="H10" s="474" t="s">
        <v>2011</v>
      </c>
      <c r="I10" s="145">
        <v>0</v>
      </c>
      <c r="J10" s="145">
        <v>77.69</v>
      </c>
      <c r="K10" s="145">
        <v>72.73</v>
      </c>
      <c r="L10" s="145">
        <v>38.840000000000003</v>
      </c>
      <c r="M10" s="145">
        <v>0</v>
      </c>
      <c r="N10" s="145">
        <v>0</v>
      </c>
      <c r="O10" s="145">
        <v>0</v>
      </c>
      <c r="P10" s="475">
        <v>0</v>
      </c>
      <c r="Q10" s="476" t="s">
        <v>2026</v>
      </c>
      <c r="R10" s="477">
        <v>0</v>
      </c>
      <c r="S10" s="476" t="s">
        <v>2017</v>
      </c>
      <c r="T10" s="478" t="s">
        <v>2027</v>
      </c>
      <c r="U10" s="479" t="s">
        <v>2028</v>
      </c>
      <c r="V10" s="479" t="s">
        <v>2017</v>
      </c>
      <c r="W10" s="400">
        <v>189.26</v>
      </c>
      <c r="X10" s="479" t="s">
        <v>2018</v>
      </c>
      <c r="Y10" s="479" t="s">
        <v>2017</v>
      </c>
      <c r="Z10" s="479" t="s">
        <v>1570</v>
      </c>
      <c r="AA10" s="266"/>
      <c r="AB10" s="411"/>
      <c r="AC10" s="82">
        <v>0</v>
      </c>
      <c r="AD10" s="82" t="s">
        <v>102</v>
      </c>
      <c r="AE10" s="411" t="s">
        <v>2029</v>
      </c>
      <c r="AF10" s="412">
        <v>1</v>
      </c>
      <c r="AG10" s="413">
        <f t="shared" si="1"/>
        <v>0</v>
      </c>
      <c r="AH10" s="413">
        <f t="shared" si="2"/>
        <v>189.26</v>
      </c>
      <c r="AI10" s="106"/>
      <c r="AJ10" s="105"/>
      <c r="AK10" s="447"/>
      <c r="AL10" s="447"/>
      <c r="AM10" s="447"/>
      <c r="AN10" s="447"/>
      <c r="AO10" s="447"/>
      <c r="AP10" s="447"/>
      <c r="AQ10" s="447"/>
      <c r="AR10" s="447"/>
      <c r="AS10" s="447"/>
      <c r="AT10" s="447"/>
      <c r="AU10" s="447"/>
      <c r="AV10" s="447"/>
      <c r="AW10" s="447"/>
      <c r="AX10" s="447"/>
      <c r="AY10" s="447"/>
      <c r="AZ10" s="447"/>
      <c r="BA10" s="447"/>
      <c r="BB10" s="447"/>
      <c r="BC10" s="447"/>
      <c r="BD10" s="447"/>
      <c r="BE10" s="447"/>
      <c r="BF10" s="447"/>
      <c r="BG10" s="447"/>
      <c r="BH10" s="447"/>
      <c r="BI10" s="448"/>
    </row>
    <row r="11" spans="1:147" s="183" customFormat="1" ht="15" customHeight="1" x14ac:dyDescent="0.35">
      <c r="A11" s="358" t="s">
        <v>2010</v>
      </c>
      <c r="B11" s="133" t="s">
        <v>395</v>
      </c>
      <c r="C11" s="480">
        <v>45108</v>
      </c>
      <c r="D11" s="480">
        <v>46022</v>
      </c>
      <c r="E11" s="555">
        <v>0</v>
      </c>
      <c r="F11" s="556">
        <v>349</v>
      </c>
      <c r="G11" s="556">
        <f>F11/23.742</f>
        <v>14.699688316064359</v>
      </c>
      <c r="H11" s="481" t="s">
        <v>2030</v>
      </c>
      <c r="I11" s="146">
        <v>0</v>
      </c>
      <c r="J11" s="146">
        <v>0</v>
      </c>
      <c r="K11" s="146">
        <v>0</v>
      </c>
      <c r="L11" s="146">
        <v>131</v>
      </c>
      <c r="M11" s="146">
        <v>138.5</v>
      </c>
      <c r="N11" s="146">
        <v>79.5</v>
      </c>
      <c r="O11" s="146">
        <v>0</v>
      </c>
      <c r="P11" s="482"/>
      <c r="Q11" s="134"/>
      <c r="R11" s="483">
        <v>73.3</v>
      </c>
      <c r="S11" s="134" t="s">
        <v>2031</v>
      </c>
      <c r="T11" s="484" t="s">
        <v>2032</v>
      </c>
      <c r="U11" s="135" t="s">
        <v>2033</v>
      </c>
      <c r="V11" s="135" t="s">
        <v>2034</v>
      </c>
      <c r="W11" s="485"/>
      <c r="X11" s="135"/>
      <c r="Y11" s="135"/>
      <c r="Z11" s="135"/>
      <c r="AA11" s="266"/>
      <c r="AB11" s="414"/>
      <c r="AC11" s="136">
        <v>0</v>
      </c>
      <c r="AD11" s="136">
        <v>0</v>
      </c>
      <c r="AE11" s="414" t="s">
        <v>2019</v>
      </c>
      <c r="AF11" s="415">
        <v>1</v>
      </c>
      <c r="AG11" s="413">
        <f t="shared" si="1"/>
        <v>0</v>
      </c>
      <c r="AH11" s="413">
        <f t="shared" si="2"/>
        <v>349</v>
      </c>
      <c r="AI11" s="185"/>
      <c r="AJ11" s="103"/>
      <c r="AK11" s="447" t="s">
        <v>2035</v>
      </c>
      <c r="AL11" s="447" t="s">
        <v>2036</v>
      </c>
      <c r="AM11" s="447" t="s">
        <v>2035</v>
      </c>
      <c r="AN11" s="447" t="s">
        <v>2036</v>
      </c>
      <c r="AO11" s="447" t="s">
        <v>2035</v>
      </c>
      <c r="AP11" s="447" t="s">
        <v>2036</v>
      </c>
      <c r="AQ11" s="447" t="s">
        <v>2035</v>
      </c>
      <c r="AR11" s="447" t="s">
        <v>2036</v>
      </c>
      <c r="AS11" s="447" t="s">
        <v>2035</v>
      </c>
      <c r="AT11" s="447" t="s">
        <v>2036</v>
      </c>
      <c r="AU11" s="447" t="s">
        <v>2035</v>
      </c>
      <c r="AV11" s="447" t="s">
        <v>2036</v>
      </c>
      <c r="AW11" s="447" t="s">
        <v>1636</v>
      </c>
      <c r="AX11" s="447"/>
      <c r="AY11" s="447" t="s">
        <v>1636</v>
      </c>
      <c r="AZ11" s="447"/>
      <c r="BA11" s="447" t="s">
        <v>1636</v>
      </c>
      <c r="BB11" s="447"/>
      <c r="BC11" s="447" t="s">
        <v>1636</v>
      </c>
      <c r="BD11" s="447"/>
      <c r="BE11" s="447" t="s">
        <v>1636</v>
      </c>
      <c r="BF11" s="447"/>
      <c r="BG11" s="447" t="s">
        <v>1636</v>
      </c>
      <c r="BH11" s="447"/>
      <c r="BI11" s="449"/>
      <c r="BJ11" s="103"/>
      <c r="BK11" s="103"/>
      <c r="BL11" s="103"/>
      <c r="BM11" s="103"/>
      <c r="BN11" s="103"/>
      <c r="BO11" s="103"/>
      <c r="BP11" s="103"/>
      <c r="BQ11" s="103"/>
      <c r="BR11" s="103"/>
      <c r="BS11" s="103"/>
      <c r="BT11" s="103"/>
      <c r="BU11" s="103"/>
      <c r="BV11" s="103"/>
      <c r="BW11" s="103"/>
      <c r="BX11" s="103"/>
      <c r="BY11" s="103"/>
      <c r="BZ11" s="103"/>
      <c r="CA11" s="103"/>
      <c r="CB11" s="103"/>
      <c r="CC11" s="103"/>
      <c r="CD11" s="103"/>
      <c r="CE11" s="103"/>
      <c r="CF11" s="103"/>
      <c r="CG11" s="103"/>
      <c r="CH11" s="103"/>
      <c r="CI11" s="103"/>
      <c r="CJ11" s="103"/>
      <c r="CK11" s="103"/>
      <c r="CL11" s="103"/>
      <c r="CM11" s="103"/>
      <c r="CN11" s="103"/>
      <c r="CO11" s="103"/>
      <c r="CP11" s="103"/>
      <c r="CQ11" s="103"/>
      <c r="CR11" s="103"/>
      <c r="CS11" s="103"/>
      <c r="CT11" s="103"/>
      <c r="CU11" s="103"/>
      <c r="CV11" s="103"/>
      <c r="CW11" s="103"/>
      <c r="CX11" s="103"/>
      <c r="CY11" s="103"/>
      <c r="CZ11" s="103"/>
      <c r="DA11" s="103"/>
      <c r="DB11" s="103"/>
      <c r="DC11" s="103"/>
      <c r="DD11" s="103"/>
      <c r="DE11" s="103"/>
      <c r="DF11" s="103"/>
      <c r="DG11" s="103"/>
      <c r="DH11" s="103"/>
      <c r="DI11" s="103"/>
      <c r="DJ11" s="103"/>
      <c r="DK11" s="103"/>
      <c r="DL11" s="103"/>
      <c r="DM11" s="103"/>
      <c r="DN11" s="103"/>
      <c r="DO11" s="103"/>
      <c r="DP11" s="103"/>
      <c r="DQ11" s="103"/>
      <c r="DR11" s="103"/>
      <c r="DS11" s="103"/>
      <c r="DT11" s="103"/>
      <c r="DU11" s="103"/>
      <c r="DV11" s="103"/>
      <c r="DW11" s="103"/>
      <c r="DX11" s="103"/>
      <c r="DY11" s="103"/>
      <c r="DZ11" s="103"/>
      <c r="EA11" s="103"/>
      <c r="EB11" s="103"/>
      <c r="EC11" s="103"/>
      <c r="ED11" s="103"/>
      <c r="EE11" s="103"/>
      <c r="EF11" s="103"/>
      <c r="EG11" s="103"/>
      <c r="EH11" s="103"/>
      <c r="EI11" s="103"/>
      <c r="EJ11" s="103"/>
      <c r="EK11" s="103"/>
      <c r="EL11" s="103"/>
      <c r="EM11" s="103"/>
      <c r="EN11" s="103"/>
      <c r="EO11" s="103"/>
      <c r="EP11" s="103"/>
      <c r="EQ11" s="103"/>
    </row>
    <row r="12" spans="1:147" ht="14.5" x14ac:dyDescent="0.35">
      <c r="A12" s="358" t="s">
        <v>2010</v>
      </c>
      <c r="B12" s="81" t="s">
        <v>403</v>
      </c>
      <c r="C12" s="473">
        <v>44197</v>
      </c>
      <c r="D12" s="486">
        <v>46112</v>
      </c>
      <c r="E12" s="305">
        <v>931.29</v>
      </c>
      <c r="F12" s="306">
        <v>931.29</v>
      </c>
      <c r="G12" s="307">
        <f t="shared" si="0"/>
        <v>36.57568140758778</v>
      </c>
      <c r="H12" s="474" t="s">
        <v>2011</v>
      </c>
      <c r="I12" s="145">
        <v>0</v>
      </c>
      <c r="J12" s="145">
        <v>122.62</v>
      </c>
      <c r="K12" s="145">
        <v>391.67</v>
      </c>
      <c r="L12" s="145">
        <v>234</v>
      </c>
      <c r="M12" s="145">
        <v>156</v>
      </c>
      <c r="N12" s="145">
        <v>27</v>
      </c>
      <c r="O12" s="145">
        <v>0</v>
      </c>
      <c r="P12" s="475">
        <v>0</v>
      </c>
      <c r="Q12" s="476" t="s">
        <v>2037</v>
      </c>
      <c r="R12" s="477" t="s">
        <v>2013</v>
      </c>
      <c r="S12" s="476" t="s">
        <v>2014</v>
      </c>
      <c r="T12" s="478" t="s">
        <v>2015</v>
      </c>
      <c r="U12" s="479" t="s">
        <v>2038</v>
      </c>
      <c r="V12" s="479" t="s">
        <v>2017</v>
      </c>
      <c r="W12" s="400">
        <v>931.29</v>
      </c>
      <c r="X12" s="479" t="s">
        <v>2018</v>
      </c>
      <c r="Y12" s="479" t="s">
        <v>2017</v>
      </c>
      <c r="Z12" s="479" t="s">
        <v>1570</v>
      </c>
      <c r="AA12" s="266"/>
      <c r="AB12" s="411"/>
      <c r="AC12" s="82">
        <v>0</v>
      </c>
      <c r="AD12" s="82">
        <v>0</v>
      </c>
      <c r="AE12" s="411" t="s">
        <v>2019</v>
      </c>
      <c r="AF12" s="412">
        <v>1</v>
      </c>
      <c r="AG12" s="413">
        <f t="shared" si="1"/>
        <v>0</v>
      </c>
      <c r="AH12" s="413">
        <f t="shared" si="2"/>
        <v>931.29</v>
      </c>
      <c r="AI12" s="106"/>
      <c r="AJ12" s="105"/>
      <c r="AK12" s="447"/>
      <c r="AL12" s="447"/>
      <c r="AM12" s="447"/>
      <c r="AN12" s="447"/>
      <c r="AO12" s="447"/>
      <c r="AP12" s="447"/>
      <c r="AQ12" s="447"/>
      <c r="AR12" s="447"/>
      <c r="AS12" s="447"/>
      <c r="AT12" s="447"/>
      <c r="AU12" s="447"/>
      <c r="AV12" s="447"/>
      <c r="AW12" s="447"/>
      <c r="AX12" s="447"/>
      <c r="AY12" s="447"/>
      <c r="AZ12" s="447"/>
      <c r="BA12" s="447"/>
      <c r="BB12" s="447"/>
      <c r="BC12" s="447"/>
      <c r="BD12" s="447"/>
      <c r="BE12" s="447"/>
      <c r="BF12" s="447"/>
      <c r="BG12" s="447"/>
      <c r="BH12" s="447"/>
      <c r="BI12" s="448"/>
    </row>
    <row r="13" spans="1:147" ht="15" customHeight="1" x14ac:dyDescent="0.35">
      <c r="A13" s="358" t="s">
        <v>2010</v>
      </c>
      <c r="B13" s="81" t="s">
        <v>425</v>
      </c>
      <c r="C13" s="473">
        <v>44197</v>
      </c>
      <c r="D13" s="486">
        <v>46203</v>
      </c>
      <c r="E13" s="305">
        <v>2584.16</v>
      </c>
      <c r="F13" s="306">
        <v>2584.16</v>
      </c>
      <c r="G13" s="307">
        <f t="shared" si="0"/>
        <v>101.49084910847537</v>
      </c>
      <c r="H13" s="474" t="s">
        <v>2011</v>
      </c>
      <c r="I13" s="145">
        <v>0</v>
      </c>
      <c r="J13" s="145">
        <v>493.39</v>
      </c>
      <c r="K13" s="145">
        <v>1141.8399999999999</v>
      </c>
      <c r="L13" s="145">
        <v>871.01</v>
      </c>
      <c r="M13" s="145">
        <v>77.099999999999994</v>
      </c>
      <c r="N13" s="145">
        <v>0.82</v>
      </c>
      <c r="O13" s="145">
        <v>0</v>
      </c>
      <c r="P13" s="475">
        <v>0</v>
      </c>
      <c r="Q13" s="476" t="s">
        <v>2039</v>
      </c>
      <c r="R13" s="477" t="s">
        <v>2013</v>
      </c>
      <c r="S13" s="476" t="s">
        <v>2014</v>
      </c>
      <c r="T13" s="478" t="s">
        <v>2015</v>
      </c>
      <c r="U13" s="479" t="s">
        <v>2040</v>
      </c>
      <c r="V13" s="479" t="s">
        <v>2017</v>
      </c>
      <c r="W13" s="400">
        <v>2584.16</v>
      </c>
      <c r="X13" s="479" t="s">
        <v>2018</v>
      </c>
      <c r="Y13" s="479" t="s">
        <v>2017</v>
      </c>
      <c r="Z13" s="479" t="s">
        <v>1570</v>
      </c>
      <c r="AA13" s="266"/>
      <c r="AB13" s="411"/>
      <c r="AC13" s="82">
        <v>0</v>
      </c>
      <c r="AD13" s="82">
        <v>0</v>
      </c>
      <c r="AE13" s="411" t="s">
        <v>2019</v>
      </c>
      <c r="AF13" s="412">
        <v>1</v>
      </c>
      <c r="AG13" s="413">
        <f t="shared" si="1"/>
        <v>0</v>
      </c>
      <c r="AH13" s="413">
        <f t="shared" si="2"/>
        <v>2584.16</v>
      </c>
      <c r="AI13" s="106"/>
      <c r="AJ13" s="105"/>
      <c r="AK13" s="447"/>
      <c r="AL13" s="447"/>
      <c r="AM13" s="447"/>
      <c r="AN13" s="447"/>
      <c r="AO13" s="447"/>
      <c r="AP13" s="447"/>
      <c r="AQ13" s="447"/>
      <c r="AR13" s="447"/>
      <c r="AS13" s="447"/>
      <c r="AT13" s="447"/>
      <c r="AU13" s="447"/>
      <c r="AV13" s="447"/>
      <c r="AW13" s="447"/>
      <c r="AX13" s="447"/>
      <c r="AY13" s="447"/>
      <c r="AZ13" s="447"/>
      <c r="BA13" s="447"/>
      <c r="BB13" s="447"/>
      <c r="BC13" s="447"/>
      <c r="BD13" s="447"/>
      <c r="BE13" s="447"/>
      <c r="BF13" s="447"/>
      <c r="BG13" s="447"/>
      <c r="BH13" s="447"/>
      <c r="BI13" s="448"/>
    </row>
    <row r="14" spans="1:147" s="183" customFormat="1" ht="15" customHeight="1" x14ac:dyDescent="0.35">
      <c r="A14" s="358" t="s">
        <v>2010</v>
      </c>
      <c r="B14" s="133" t="s">
        <v>440</v>
      </c>
      <c r="C14" s="480">
        <v>45108</v>
      </c>
      <c r="D14" s="480">
        <v>46022</v>
      </c>
      <c r="E14" s="555">
        <v>2694.96</v>
      </c>
      <c r="F14" s="556">
        <v>4022</v>
      </c>
      <c r="G14" s="556">
        <f>F14/23.742</f>
        <v>169.40443096622019</v>
      </c>
      <c r="H14" s="481" t="s">
        <v>2011</v>
      </c>
      <c r="I14" s="146">
        <v>0</v>
      </c>
      <c r="J14" s="146">
        <v>585.80100000000004</v>
      </c>
      <c r="K14" s="146">
        <v>873</v>
      </c>
      <c r="L14" s="146">
        <v>736.16</v>
      </c>
      <c r="M14" s="146">
        <v>987</v>
      </c>
      <c r="N14" s="146">
        <v>840</v>
      </c>
      <c r="O14" s="146">
        <v>0</v>
      </c>
      <c r="P14" s="482">
        <v>0</v>
      </c>
      <c r="Q14" s="134" t="s">
        <v>2041</v>
      </c>
      <c r="R14" s="483"/>
      <c r="S14" s="134" t="s">
        <v>2014</v>
      </c>
      <c r="T14" s="484" t="s">
        <v>2015</v>
      </c>
      <c r="U14" s="135" t="s">
        <v>2042</v>
      </c>
      <c r="V14" s="135" t="s">
        <v>2017</v>
      </c>
      <c r="W14" s="485">
        <v>3295</v>
      </c>
      <c r="X14" s="135" t="s">
        <v>2018</v>
      </c>
      <c r="Y14" s="135" t="s">
        <v>2017</v>
      </c>
      <c r="Z14" s="135" t="s">
        <v>1570</v>
      </c>
      <c r="AA14" s="266"/>
      <c r="AB14" s="414"/>
      <c r="AC14" s="136">
        <v>0</v>
      </c>
      <c r="AD14" s="136" t="s">
        <v>102</v>
      </c>
      <c r="AE14" s="414" t="s">
        <v>2043</v>
      </c>
      <c r="AF14" s="415">
        <v>1</v>
      </c>
      <c r="AG14" s="413">
        <f t="shared" si="1"/>
        <v>0</v>
      </c>
      <c r="AH14" s="413">
        <f t="shared" si="2"/>
        <v>4022</v>
      </c>
      <c r="AI14" s="185"/>
      <c r="AJ14" s="103"/>
      <c r="AK14" s="447" t="s">
        <v>2035</v>
      </c>
      <c r="AL14" s="447" t="s">
        <v>2036</v>
      </c>
      <c r="AM14" s="447" t="s">
        <v>2035</v>
      </c>
      <c r="AN14" s="447" t="s">
        <v>2036</v>
      </c>
      <c r="AO14" s="447" t="s">
        <v>2035</v>
      </c>
      <c r="AP14" s="447" t="s">
        <v>2036</v>
      </c>
      <c r="AQ14" s="447" t="s">
        <v>2035</v>
      </c>
      <c r="AR14" s="447" t="s">
        <v>2036</v>
      </c>
      <c r="AS14" s="447" t="s">
        <v>2035</v>
      </c>
      <c r="AT14" s="447" t="s">
        <v>2036</v>
      </c>
      <c r="AU14" s="447" t="s">
        <v>2035</v>
      </c>
      <c r="AV14" s="447" t="s">
        <v>2036</v>
      </c>
      <c r="AW14" s="447" t="s">
        <v>1636</v>
      </c>
      <c r="AX14" s="447"/>
      <c r="AY14" s="447" t="s">
        <v>1636</v>
      </c>
      <c r="AZ14" s="447"/>
      <c r="BA14" s="447" t="s">
        <v>1636</v>
      </c>
      <c r="BB14" s="447"/>
      <c r="BC14" s="447" t="s">
        <v>1636</v>
      </c>
      <c r="BD14" s="447"/>
      <c r="BE14" s="447" t="s">
        <v>1636</v>
      </c>
      <c r="BF14" s="447"/>
      <c r="BG14" s="447" t="s">
        <v>1636</v>
      </c>
      <c r="BH14" s="447"/>
      <c r="BI14" s="449"/>
      <c r="BJ14" s="103"/>
      <c r="BK14" s="103"/>
      <c r="BL14" s="103"/>
      <c r="BM14" s="103"/>
      <c r="BN14" s="103"/>
      <c r="BO14" s="103"/>
      <c r="BP14" s="103"/>
      <c r="BQ14" s="103"/>
      <c r="BR14" s="103"/>
      <c r="BS14" s="103"/>
      <c r="BT14" s="103"/>
      <c r="BU14" s="103"/>
      <c r="BV14" s="103"/>
      <c r="BW14" s="103"/>
      <c r="BX14" s="103"/>
      <c r="BY14" s="103"/>
      <c r="BZ14" s="103"/>
      <c r="CA14" s="103"/>
      <c r="CB14" s="103"/>
      <c r="CC14" s="103"/>
      <c r="CD14" s="103"/>
      <c r="CE14" s="103"/>
      <c r="CF14" s="103"/>
      <c r="CG14" s="103"/>
      <c r="CH14" s="103"/>
      <c r="CI14" s="103"/>
      <c r="CJ14" s="103"/>
      <c r="CK14" s="103"/>
      <c r="CL14" s="103"/>
      <c r="CM14" s="103"/>
      <c r="CN14" s="103"/>
      <c r="CO14" s="103"/>
      <c r="CP14" s="103"/>
      <c r="CQ14" s="103"/>
      <c r="CR14" s="103"/>
      <c r="CS14" s="103"/>
      <c r="CT14" s="103"/>
      <c r="CU14" s="103"/>
      <c r="CV14" s="103"/>
      <c r="CW14" s="103"/>
      <c r="CX14" s="103"/>
      <c r="CY14" s="103"/>
      <c r="CZ14" s="103"/>
      <c r="DA14" s="103"/>
      <c r="DB14" s="103"/>
      <c r="DC14" s="103"/>
      <c r="DD14" s="103"/>
      <c r="DE14" s="103"/>
      <c r="DF14" s="103"/>
      <c r="DG14" s="103"/>
      <c r="DH14" s="103"/>
      <c r="DI14" s="103"/>
      <c r="DJ14" s="103"/>
      <c r="DK14" s="103"/>
      <c r="DL14" s="103"/>
      <c r="DM14" s="103"/>
      <c r="DN14" s="103"/>
      <c r="DO14" s="103"/>
      <c r="DP14" s="103"/>
      <c r="DQ14" s="103"/>
      <c r="DR14" s="103"/>
      <c r="DS14" s="103"/>
      <c r="DT14" s="103"/>
      <c r="DU14" s="103"/>
      <c r="DV14" s="103"/>
      <c r="DW14" s="103"/>
      <c r="DX14" s="103"/>
      <c r="DY14" s="103"/>
      <c r="DZ14" s="103"/>
      <c r="EA14" s="103"/>
      <c r="EB14" s="103"/>
      <c r="EC14" s="103"/>
      <c r="ED14" s="103"/>
      <c r="EE14" s="103"/>
      <c r="EF14" s="103"/>
      <c r="EG14" s="103"/>
      <c r="EH14" s="103"/>
      <c r="EI14" s="103"/>
      <c r="EJ14" s="103"/>
      <c r="EK14" s="103"/>
      <c r="EL14" s="103"/>
      <c r="EM14" s="103"/>
      <c r="EN14" s="103"/>
      <c r="EO14" s="103"/>
      <c r="EP14" s="103"/>
      <c r="EQ14" s="103"/>
    </row>
    <row r="15" spans="1:147" s="183" customFormat="1" ht="15" customHeight="1" x14ac:dyDescent="0.35">
      <c r="A15" s="358" t="s">
        <v>2010</v>
      </c>
      <c r="B15" s="230" t="s">
        <v>492</v>
      </c>
      <c r="C15" s="277">
        <v>45108</v>
      </c>
      <c r="D15" s="277">
        <v>46022</v>
      </c>
      <c r="E15" s="555">
        <v>0</v>
      </c>
      <c r="F15" s="556">
        <v>6600</v>
      </c>
      <c r="G15" s="556">
        <f>F15/23.742</f>
        <v>277.98837503158956</v>
      </c>
      <c r="H15" s="226" t="s">
        <v>2030</v>
      </c>
      <c r="I15" s="149">
        <v>0</v>
      </c>
      <c r="J15" s="149">
        <v>0</v>
      </c>
      <c r="K15" s="149">
        <v>0</v>
      </c>
      <c r="L15" s="149">
        <v>0</v>
      </c>
      <c r="M15" s="149">
        <v>2400</v>
      </c>
      <c r="N15" s="149">
        <v>4200</v>
      </c>
      <c r="O15" s="149">
        <v>0</v>
      </c>
      <c r="P15" s="149">
        <v>0</v>
      </c>
      <c r="Q15" s="226" t="s">
        <v>2044</v>
      </c>
      <c r="R15" s="226" t="s">
        <v>170</v>
      </c>
      <c r="S15" s="226" t="s">
        <v>170</v>
      </c>
      <c r="T15" s="226" t="s">
        <v>2015</v>
      </c>
      <c r="U15" s="337" t="s">
        <v>2045</v>
      </c>
      <c r="V15" s="226" t="s">
        <v>2046</v>
      </c>
      <c r="W15" s="487">
        <v>63251</v>
      </c>
      <c r="X15" s="226" t="s">
        <v>2047</v>
      </c>
      <c r="Y15" s="226" t="s">
        <v>2048</v>
      </c>
      <c r="Z15" s="226" t="s">
        <v>1570</v>
      </c>
      <c r="AA15" s="368"/>
      <c r="AB15" s="389"/>
      <c r="AC15" s="416">
        <v>0</v>
      </c>
      <c r="AD15" s="416">
        <v>0</v>
      </c>
      <c r="AE15" s="229" t="s">
        <v>2043</v>
      </c>
      <c r="AF15" s="417">
        <v>1</v>
      </c>
      <c r="AG15" s="413">
        <f t="shared" si="1"/>
        <v>0</v>
      </c>
      <c r="AH15" s="413">
        <f t="shared" si="2"/>
        <v>6600</v>
      </c>
      <c r="AI15" s="163"/>
      <c r="AJ15" s="163"/>
      <c r="AK15" s="450" t="s">
        <v>2035</v>
      </c>
      <c r="AL15" s="451" t="s">
        <v>2036</v>
      </c>
      <c r="AM15" s="451" t="s">
        <v>2035</v>
      </c>
      <c r="AN15" s="451" t="s">
        <v>2036</v>
      </c>
      <c r="AO15" s="451" t="s">
        <v>2035</v>
      </c>
      <c r="AP15" s="451" t="s">
        <v>2036</v>
      </c>
      <c r="AQ15" s="451" t="s">
        <v>2035</v>
      </c>
      <c r="AR15" s="451" t="s">
        <v>2036</v>
      </c>
      <c r="AS15" s="451" t="s">
        <v>2035</v>
      </c>
      <c r="AT15" s="451" t="s">
        <v>2036</v>
      </c>
      <c r="AU15" s="451" t="s">
        <v>2035</v>
      </c>
      <c r="AV15" s="451" t="s">
        <v>2036</v>
      </c>
      <c r="AW15" s="451" t="s">
        <v>1636</v>
      </c>
      <c r="AX15" s="451" t="s">
        <v>170</v>
      </c>
      <c r="AY15" s="451" t="s">
        <v>1636</v>
      </c>
      <c r="AZ15" s="451" t="s">
        <v>170</v>
      </c>
      <c r="BA15" s="451" t="s">
        <v>1636</v>
      </c>
      <c r="BB15" s="451" t="s">
        <v>170</v>
      </c>
      <c r="BC15" s="451" t="s">
        <v>1636</v>
      </c>
      <c r="BD15" s="451" t="s">
        <v>170</v>
      </c>
      <c r="BE15" s="451" t="s">
        <v>1636</v>
      </c>
      <c r="BF15" s="451" t="s">
        <v>170</v>
      </c>
      <c r="BG15" s="451" t="s">
        <v>1636</v>
      </c>
      <c r="BH15" s="451" t="s">
        <v>170</v>
      </c>
      <c r="BI15" s="451" t="s">
        <v>170</v>
      </c>
      <c r="BJ15" s="103"/>
      <c r="BK15" s="103"/>
      <c r="BL15" s="103"/>
      <c r="BM15" s="103"/>
      <c r="BN15" s="103"/>
      <c r="BO15" s="103"/>
      <c r="BP15" s="103"/>
      <c r="BQ15" s="103"/>
      <c r="BR15" s="103"/>
      <c r="BS15" s="103"/>
      <c r="BT15" s="103"/>
      <c r="BU15" s="103"/>
      <c r="BV15" s="103"/>
      <c r="BW15" s="103"/>
      <c r="BX15" s="103"/>
      <c r="BY15" s="103"/>
      <c r="BZ15" s="103"/>
      <c r="CA15" s="103"/>
      <c r="CB15" s="103"/>
      <c r="CC15" s="103"/>
      <c r="CD15" s="103"/>
      <c r="CE15" s="103"/>
      <c r="CF15" s="103"/>
      <c r="CG15" s="103"/>
      <c r="CH15" s="103"/>
      <c r="CI15" s="103"/>
      <c r="CJ15" s="103"/>
      <c r="CK15" s="103"/>
      <c r="CL15" s="103"/>
      <c r="CM15" s="103"/>
      <c r="CN15" s="103"/>
      <c r="CO15" s="103"/>
      <c r="CP15" s="103"/>
      <c r="CQ15" s="103"/>
      <c r="CR15" s="103"/>
      <c r="CS15" s="103"/>
      <c r="CT15" s="103"/>
      <c r="CU15" s="103"/>
      <c r="CV15" s="103"/>
      <c r="CW15" s="103"/>
      <c r="CX15" s="103"/>
      <c r="CY15" s="103"/>
      <c r="CZ15" s="103"/>
      <c r="DA15" s="103"/>
      <c r="DB15" s="103"/>
      <c r="DC15" s="103"/>
      <c r="DD15" s="103"/>
      <c r="DE15" s="103"/>
      <c r="DF15" s="103"/>
      <c r="DG15" s="103"/>
      <c r="DH15" s="103"/>
      <c r="DI15" s="103"/>
      <c r="DJ15" s="103"/>
      <c r="DK15" s="103"/>
      <c r="DL15" s="103"/>
      <c r="DM15" s="103"/>
      <c r="DN15" s="103"/>
      <c r="DO15" s="103"/>
      <c r="DP15" s="103"/>
      <c r="DQ15" s="103"/>
      <c r="DR15" s="103"/>
      <c r="DS15" s="103"/>
      <c r="DT15" s="103"/>
      <c r="DU15" s="103"/>
      <c r="DV15" s="103"/>
      <c r="DW15" s="103"/>
      <c r="DX15" s="103"/>
      <c r="DY15" s="103"/>
      <c r="DZ15" s="103"/>
      <c r="EA15" s="103"/>
      <c r="EB15" s="103"/>
      <c r="EC15" s="103"/>
      <c r="ED15" s="103"/>
      <c r="EE15" s="103"/>
      <c r="EF15" s="103"/>
      <c r="EG15" s="103"/>
      <c r="EH15" s="103"/>
      <c r="EI15" s="103"/>
      <c r="EJ15" s="103"/>
      <c r="EK15" s="103"/>
      <c r="EL15" s="103"/>
      <c r="EM15" s="103"/>
      <c r="EN15" s="103"/>
      <c r="EO15" s="103"/>
      <c r="EP15" s="103"/>
      <c r="EQ15" s="103"/>
    </row>
    <row r="16" spans="1:147" ht="15" customHeight="1" x14ac:dyDescent="0.35">
      <c r="A16" s="358" t="s">
        <v>2010</v>
      </c>
      <c r="B16" s="81" t="s">
        <v>450</v>
      </c>
      <c r="C16" s="473">
        <v>44197</v>
      </c>
      <c r="D16" s="473">
        <v>46022</v>
      </c>
      <c r="E16" s="305">
        <v>364</v>
      </c>
      <c r="F16" s="306">
        <v>364</v>
      </c>
      <c r="G16" s="307">
        <f t="shared" ref="G16:G18" si="3">E16/25.462</f>
        <v>14.295813368941953</v>
      </c>
      <c r="H16" s="474" t="s">
        <v>2011</v>
      </c>
      <c r="I16" s="145">
        <v>0</v>
      </c>
      <c r="J16" s="145">
        <v>49</v>
      </c>
      <c r="K16" s="145">
        <v>101</v>
      </c>
      <c r="L16" s="145">
        <v>114.5</v>
      </c>
      <c r="M16" s="145">
        <v>58.5</v>
      </c>
      <c r="N16" s="145">
        <v>41</v>
      </c>
      <c r="O16" s="145">
        <v>0</v>
      </c>
      <c r="P16" s="475">
        <v>0</v>
      </c>
      <c r="Q16" s="476" t="s">
        <v>2017</v>
      </c>
      <c r="R16" s="477">
        <v>30</v>
      </c>
      <c r="S16" s="476" t="s">
        <v>2014</v>
      </c>
      <c r="T16" s="478" t="s">
        <v>2015</v>
      </c>
      <c r="U16" s="479" t="s">
        <v>2049</v>
      </c>
      <c r="V16" s="479" t="s">
        <v>2017</v>
      </c>
      <c r="W16" s="400">
        <v>364</v>
      </c>
      <c r="X16" s="479" t="s">
        <v>2018</v>
      </c>
      <c r="Y16" s="479" t="s">
        <v>2017</v>
      </c>
      <c r="Z16" s="479" t="s">
        <v>1570</v>
      </c>
      <c r="AA16" s="266"/>
      <c r="AB16" s="411"/>
      <c r="AC16" s="82">
        <v>0</v>
      </c>
      <c r="AD16" s="82">
        <v>0</v>
      </c>
      <c r="AE16" s="411" t="s">
        <v>2025</v>
      </c>
      <c r="AF16" s="412">
        <v>1</v>
      </c>
      <c r="AG16" s="413">
        <f t="shared" si="1"/>
        <v>0</v>
      </c>
      <c r="AH16" s="413">
        <f t="shared" si="2"/>
        <v>364</v>
      </c>
      <c r="AI16" s="106"/>
      <c r="AJ16" s="105"/>
      <c r="AK16" s="447"/>
      <c r="AL16" s="447"/>
      <c r="AM16" s="447"/>
      <c r="AN16" s="447"/>
      <c r="AO16" s="447"/>
      <c r="AP16" s="447"/>
      <c r="AQ16" s="447"/>
      <c r="AR16" s="447"/>
      <c r="AS16" s="447"/>
      <c r="AT16" s="447"/>
      <c r="AU16" s="447"/>
      <c r="AV16" s="447"/>
      <c r="AW16" s="447"/>
      <c r="AX16" s="447"/>
      <c r="AY16" s="447"/>
      <c r="AZ16" s="447"/>
      <c r="BA16" s="447"/>
      <c r="BB16" s="447"/>
      <c r="BC16" s="447"/>
      <c r="BD16" s="447"/>
      <c r="BE16" s="447"/>
      <c r="BF16" s="447"/>
      <c r="BG16" s="447"/>
      <c r="BH16" s="447"/>
      <c r="BI16" s="448"/>
    </row>
    <row r="17" spans="1:147" ht="15" customHeight="1" x14ac:dyDescent="0.35">
      <c r="A17" s="358" t="s">
        <v>2010</v>
      </c>
      <c r="B17" s="81" t="s">
        <v>2050</v>
      </c>
      <c r="C17" s="473">
        <v>44197</v>
      </c>
      <c r="D17" s="473">
        <v>46022</v>
      </c>
      <c r="E17" s="305">
        <v>325</v>
      </c>
      <c r="F17" s="306">
        <v>325</v>
      </c>
      <c r="G17" s="307">
        <f t="shared" si="3"/>
        <v>12.764119079412458</v>
      </c>
      <c r="H17" s="474" t="s">
        <v>2011</v>
      </c>
      <c r="I17" s="145">
        <v>0</v>
      </c>
      <c r="J17" s="145">
        <v>19</v>
      </c>
      <c r="K17" s="145">
        <v>103</v>
      </c>
      <c r="L17" s="145">
        <v>137</v>
      </c>
      <c r="M17" s="145">
        <v>43</v>
      </c>
      <c r="N17" s="145">
        <v>23</v>
      </c>
      <c r="O17" s="145">
        <v>0</v>
      </c>
      <c r="P17" s="475">
        <v>0</v>
      </c>
      <c r="Q17" s="476" t="s">
        <v>2051</v>
      </c>
      <c r="R17" s="477" t="s">
        <v>2013</v>
      </c>
      <c r="S17" s="476" t="s">
        <v>2014</v>
      </c>
      <c r="T17" s="478" t="s">
        <v>2023</v>
      </c>
      <c r="U17" s="479" t="s">
        <v>2052</v>
      </c>
      <c r="V17" s="479" t="s">
        <v>2017</v>
      </c>
      <c r="W17" s="400">
        <v>325</v>
      </c>
      <c r="X17" s="479" t="s">
        <v>2018</v>
      </c>
      <c r="Y17" s="479" t="s">
        <v>2017</v>
      </c>
      <c r="Z17" s="479" t="s">
        <v>1570</v>
      </c>
      <c r="AA17" s="266"/>
      <c r="AB17" s="411"/>
      <c r="AC17" s="82">
        <v>0</v>
      </c>
      <c r="AD17" s="82">
        <v>0</v>
      </c>
      <c r="AE17" s="411" t="s">
        <v>2053</v>
      </c>
      <c r="AF17" s="412">
        <v>1</v>
      </c>
      <c r="AG17" s="413">
        <f t="shared" si="1"/>
        <v>0</v>
      </c>
      <c r="AH17" s="413">
        <f t="shared" si="2"/>
        <v>325</v>
      </c>
      <c r="AI17" s="106"/>
      <c r="AJ17" s="105"/>
      <c r="AK17" s="447"/>
      <c r="AL17" s="447"/>
      <c r="AM17" s="447"/>
      <c r="AN17" s="447"/>
      <c r="AO17" s="447"/>
      <c r="AP17" s="447"/>
      <c r="AQ17" s="447"/>
      <c r="AR17" s="447"/>
      <c r="AS17" s="447"/>
      <c r="AT17" s="447"/>
      <c r="AU17" s="447"/>
      <c r="AV17" s="447"/>
      <c r="AW17" s="447"/>
      <c r="AX17" s="447"/>
      <c r="AY17" s="447"/>
      <c r="AZ17" s="447"/>
      <c r="BA17" s="447"/>
      <c r="BB17" s="447"/>
      <c r="BC17" s="447"/>
      <c r="BD17" s="447"/>
      <c r="BE17" s="447"/>
      <c r="BF17" s="447"/>
      <c r="BG17" s="447"/>
      <c r="BH17" s="447"/>
      <c r="BI17" s="448"/>
    </row>
    <row r="18" spans="1:147" ht="14.5" x14ac:dyDescent="0.35">
      <c r="A18" s="358" t="s">
        <v>2010</v>
      </c>
      <c r="B18" s="81" t="s">
        <v>476</v>
      </c>
      <c r="C18" s="486">
        <v>44197</v>
      </c>
      <c r="D18" s="486">
        <v>45657</v>
      </c>
      <c r="E18" s="305">
        <v>154.96</v>
      </c>
      <c r="F18" s="306">
        <v>154.96</v>
      </c>
      <c r="G18" s="307">
        <f t="shared" si="3"/>
        <v>6.0859319770638605</v>
      </c>
      <c r="H18" s="474" t="s">
        <v>2011</v>
      </c>
      <c r="I18" s="145">
        <v>0</v>
      </c>
      <c r="J18" s="145">
        <v>4.13</v>
      </c>
      <c r="K18" s="145">
        <v>52.48</v>
      </c>
      <c r="L18" s="145">
        <v>74.38</v>
      </c>
      <c r="M18" s="145">
        <v>23.97</v>
      </c>
      <c r="N18" s="145">
        <v>0</v>
      </c>
      <c r="O18" s="145">
        <v>0</v>
      </c>
      <c r="P18" s="475">
        <v>0</v>
      </c>
      <c r="Q18" s="476" t="s">
        <v>2054</v>
      </c>
      <c r="R18" s="477">
        <v>0</v>
      </c>
      <c r="S18" s="476" t="s">
        <v>2017</v>
      </c>
      <c r="T18" s="478" t="s">
        <v>2027</v>
      </c>
      <c r="U18" s="479" t="s">
        <v>2055</v>
      </c>
      <c r="V18" s="479" t="s">
        <v>2017</v>
      </c>
      <c r="W18" s="400">
        <v>154.96</v>
      </c>
      <c r="X18" s="479" t="s">
        <v>2018</v>
      </c>
      <c r="Y18" s="479" t="s">
        <v>2017</v>
      </c>
      <c r="Z18" s="479" t="s">
        <v>1570</v>
      </c>
      <c r="AA18" s="266"/>
      <c r="AB18" s="411" t="s">
        <v>102</v>
      </c>
      <c r="AC18" s="82">
        <v>0</v>
      </c>
      <c r="AD18" s="82" t="s">
        <v>102</v>
      </c>
      <c r="AE18" s="411" t="s">
        <v>2029</v>
      </c>
      <c r="AF18" s="412">
        <v>1</v>
      </c>
      <c r="AG18" s="413">
        <f t="shared" si="1"/>
        <v>0</v>
      </c>
      <c r="AH18" s="413">
        <f t="shared" si="2"/>
        <v>154.96</v>
      </c>
      <c r="AI18" s="106"/>
      <c r="AJ18" s="105"/>
      <c r="AK18" s="447"/>
      <c r="AL18" s="447"/>
      <c r="AM18" s="447"/>
      <c r="AN18" s="447"/>
      <c r="AO18" s="447"/>
      <c r="AP18" s="447"/>
      <c r="AQ18" s="447"/>
      <c r="AR18" s="447"/>
      <c r="AS18" s="447"/>
      <c r="AT18" s="447"/>
      <c r="AU18" s="447"/>
      <c r="AV18" s="447"/>
      <c r="AW18" s="447"/>
      <c r="AX18" s="447"/>
      <c r="AY18" s="447"/>
      <c r="AZ18" s="447"/>
      <c r="BA18" s="447"/>
      <c r="BB18" s="447"/>
      <c r="BC18" s="447"/>
      <c r="BD18" s="447"/>
      <c r="BE18" s="447"/>
      <c r="BF18" s="447"/>
      <c r="BG18" s="447"/>
      <c r="BH18" s="447"/>
      <c r="BI18" s="448"/>
    </row>
    <row r="19" spans="1:147" s="183" customFormat="1" ht="15" customHeight="1" x14ac:dyDescent="0.35">
      <c r="A19" s="358" t="s">
        <v>2010</v>
      </c>
      <c r="B19" s="230" t="s">
        <v>500</v>
      </c>
      <c r="C19" s="277">
        <v>45108</v>
      </c>
      <c r="D19" s="277">
        <v>46203</v>
      </c>
      <c r="E19" s="555">
        <v>0</v>
      </c>
      <c r="F19" s="556">
        <v>1051</v>
      </c>
      <c r="G19" s="556">
        <f>F19/23.742</f>
        <v>44.267542751242523</v>
      </c>
      <c r="H19" s="226" t="s">
        <v>2030</v>
      </c>
      <c r="I19" s="149">
        <v>0</v>
      </c>
      <c r="J19" s="149">
        <v>0</v>
      </c>
      <c r="K19" s="149">
        <v>0</v>
      </c>
      <c r="L19" s="149">
        <v>254.8</v>
      </c>
      <c r="M19" s="149">
        <v>479.8</v>
      </c>
      <c r="N19" s="149">
        <v>316.39999999999998</v>
      </c>
      <c r="O19" s="149">
        <v>0</v>
      </c>
      <c r="P19" s="149" t="s">
        <v>170</v>
      </c>
      <c r="Q19" s="226" t="s">
        <v>170</v>
      </c>
      <c r="R19" s="226">
        <v>262.7</v>
      </c>
      <c r="S19" s="226" t="s">
        <v>2031</v>
      </c>
      <c r="T19" s="226" t="s">
        <v>2032</v>
      </c>
      <c r="U19" s="226" t="s">
        <v>2033</v>
      </c>
      <c r="V19" s="226" t="s">
        <v>2034</v>
      </c>
      <c r="W19" s="226" t="s">
        <v>170</v>
      </c>
      <c r="X19" s="226" t="s">
        <v>170</v>
      </c>
      <c r="Y19" s="226" t="s">
        <v>170</v>
      </c>
      <c r="Z19" s="226" t="s">
        <v>170</v>
      </c>
      <c r="AA19" s="368"/>
      <c r="AB19" s="389"/>
      <c r="AC19" s="416">
        <v>0</v>
      </c>
      <c r="AD19" s="229" t="s">
        <v>170</v>
      </c>
      <c r="AE19" s="229" t="s">
        <v>2019</v>
      </c>
      <c r="AF19" s="417">
        <v>1</v>
      </c>
      <c r="AG19" s="413">
        <f t="shared" si="1"/>
        <v>0</v>
      </c>
      <c r="AH19" s="413">
        <f t="shared" si="2"/>
        <v>1051</v>
      </c>
      <c r="AI19" s="163"/>
      <c r="AJ19" s="163"/>
      <c r="AK19" s="450" t="s">
        <v>2035</v>
      </c>
      <c r="AL19" s="451" t="s">
        <v>2036</v>
      </c>
      <c r="AM19" s="451" t="s">
        <v>2035</v>
      </c>
      <c r="AN19" s="451" t="s">
        <v>2036</v>
      </c>
      <c r="AO19" s="451" t="s">
        <v>2035</v>
      </c>
      <c r="AP19" s="451" t="s">
        <v>2036</v>
      </c>
      <c r="AQ19" s="451" t="s">
        <v>2035</v>
      </c>
      <c r="AR19" s="451" t="s">
        <v>2036</v>
      </c>
      <c r="AS19" s="451" t="s">
        <v>2035</v>
      </c>
      <c r="AT19" s="451" t="s">
        <v>2036</v>
      </c>
      <c r="AU19" s="451" t="s">
        <v>2035</v>
      </c>
      <c r="AV19" s="451" t="s">
        <v>2036</v>
      </c>
      <c r="AW19" s="451" t="s">
        <v>1636</v>
      </c>
      <c r="AX19" s="451" t="s">
        <v>170</v>
      </c>
      <c r="AY19" s="451" t="s">
        <v>1636</v>
      </c>
      <c r="AZ19" s="451" t="s">
        <v>170</v>
      </c>
      <c r="BA19" s="451" t="s">
        <v>1636</v>
      </c>
      <c r="BB19" s="451" t="s">
        <v>170</v>
      </c>
      <c r="BC19" s="451" t="s">
        <v>1636</v>
      </c>
      <c r="BD19" s="451" t="s">
        <v>170</v>
      </c>
      <c r="BE19" s="451" t="s">
        <v>1636</v>
      </c>
      <c r="BF19" s="451" t="s">
        <v>170</v>
      </c>
      <c r="BG19" s="451" t="s">
        <v>1636</v>
      </c>
      <c r="BH19" s="451" t="s">
        <v>170</v>
      </c>
      <c r="BI19" s="451" t="s">
        <v>170</v>
      </c>
      <c r="BJ19" s="103"/>
      <c r="BK19" s="103"/>
      <c r="BL19" s="103"/>
      <c r="BM19" s="103"/>
      <c r="BN19" s="103"/>
      <c r="BO19" s="103"/>
      <c r="BP19" s="103"/>
      <c r="BQ19" s="103"/>
      <c r="BR19" s="103"/>
      <c r="BS19" s="103"/>
      <c r="BT19" s="103"/>
      <c r="BU19" s="103"/>
      <c r="BV19" s="103"/>
      <c r="BW19" s="103"/>
      <c r="BX19" s="103"/>
      <c r="BY19" s="103"/>
      <c r="BZ19" s="103"/>
      <c r="CA19" s="103"/>
      <c r="CB19" s="103"/>
      <c r="CC19" s="103"/>
      <c r="CD19" s="103"/>
      <c r="CE19" s="103"/>
      <c r="CF19" s="103"/>
      <c r="CG19" s="103"/>
      <c r="CH19" s="103"/>
      <c r="CI19" s="103"/>
      <c r="CJ19" s="103"/>
      <c r="CK19" s="103"/>
      <c r="CL19" s="103"/>
      <c r="CM19" s="103"/>
      <c r="CN19" s="103"/>
      <c r="CO19" s="103"/>
      <c r="CP19" s="103"/>
      <c r="CQ19" s="103"/>
      <c r="CR19" s="103"/>
      <c r="CS19" s="103"/>
      <c r="CT19" s="103"/>
      <c r="CU19" s="103"/>
      <c r="CV19" s="103"/>
      <c r="CW19" s="103"/>
      <c r="CX19" s="103"/>
      <c r="CY19" s="103"/>
      <c r="CZ19" s="103"/>
      <c r="DA19" s="103"/>
      <c r="DB19" s="103"/>
      <c r="DC19" s="103"/>
      <c r="DD19" s="103"/>
      <c r="DE19" s="103"/>
      <c r="DF19" s="103"/>
      <c r="DG19" s="103"/>
      <c r="DH19" s="103"/>
      <c r="DI19" s="103"/>
      <c r="DJ19" s="103"/>
      <c r="DK19" s="103"/>
      <c r="DL19" s="103"/>
      <c r="DM19" s="103"/>
      <c r="DN19" s="103"/>
      <c r="DO19" s="103"/>
      <c r="DP19" s="103"/>
      <c r="DQ19" s="103"/>
      <c r="DR19" s="103"/>
      <c r="DS19" s="103"/>
      <c r="DT19" s="103"/>
      <c r="DU19" s="103"/>
      <c r="DV19" s="103"/>
      <c r="DW19" s="103"/>
      <c r="DX19" s="103"/>
      <c r="DY19" s="103"/>
      <c r="DZ19" s="103"/>
      <c r="EA19" s="103"/>
      <c r="EB19" s="103"/>
      <c r="EC19" s="103"/>
      <c r="ED19" s="103"/>
      <c r="EE19" s="103"/>
      <c r="EF19" s="103"/>
      <c r="EG19" s="103"/>
      <c r="EH19" s="103"/>
      <c r="EI19" s="103"/>
      <c r="EJ19" s="103"/>
      <c r="EK19" s="103"/>
      <c r="EL19" s="103"/>
      <c r="EM19" s="103"/>
      <c r="EN19" s="103"/>
      <c r="EO19" s="103"/>
      <c r="EP19" s="103"/>
      <c r="EQ19" s="103"/>
    </row>
    <row r="20" spans="1:147" s="104" customFormat="1" ht="14.5" x14ac:dyDescent="0.35">
      <c r="A20" s="358" t="s">
        <v>2056</v>
      </c>
      <c r="B20" s="81" t="s">
        <v>505</v>
      </c>
      <c r="C20" s="486">
        <v>44562</v>
      </c>
      <c r="D20" s="486">
        <v>46265</v>
      </c>
      <c r="E20" s="555">
        <v>1600</v>
      </c>
      <c r="F20" s="556">
        <v>1884</v>
      </c>
      <c r="G20" s="556">
        <f>F20/23.742</f>
        <v>79.353045236290114</v>
      </c>
      <c r="H20" s="474" t="s">
        <v>2011</v>
      </c>
      <c r="I20" s="146">
        <v>0</v>
      </c>
      <c r="J20" s="146">
        <v>0</v>
      </c>
      <c r="K20" s="146">
        <v>207</v>
      </c>
      <c r="L20" s="146">
        <v>98</v>
      </c>
      <c r="M20" s="146">
        <v>67</v>
      </c>
      <c r="N20" s="146">
        <v>1049</v>
      </c>
      <c r="O20" s="146">
        <v>463</v>
      </c>
      <c r="P20" s="475">
        <v>0</v>
      </c>
      <c r="Q20" s="476" t="s">
        <v>2017</v>
      </c>
      <c r="R20" s="477">
        <v>0</v>
      </c>
      <c r="S20" s="476" t="s">
        <v>102</v>
      </c>
      <c r="T20" s="478" t="s">
        <v>2057</v>
      </c>
      <c r="U20" s="479" t="s">
        <v>2058</v>
      </c>
      <c r="V20" s="479" t="s">
        <v>2059</v>
      </c>
      <c r="W20" s="400">
        <v>1600</v>
      </c>
      <c r="X20" s="479" t="s">
        <v>2060</v>
      </c>
      <c r="Y20" s="479" t="s">
        <v>2061</v>
      </c>
      <c r="Z20" s="479" t="s">
        <v>516</v>
      </c>
      <c r="AA20" s="266"/>
      <c r="AB20" s="411"/>
      <c r="AC20" s="82">
        <v>0</v>
      </c>
      <c r="AD20" s="82">
        <v>0</v>
      </c>
      <c r="AE20" s="411" t="s">
        <v>2062</v>
      </c>
      <c r="AF20" s="412">
        <v>1</v>
      </c>
      <c r="AG20" s="413">
        <f t="shared" si="1"/>
        <v>0</v>
      </c>
      <c r="AH20" s="413">
        <f t="shared" si="2"/>
        <v>1884</v>
      </c>
      <c r="AI20" s="185"/>
      <c r="AJ20" s="103"/>
      <c r="AK20" s="449"/>
      <c r="AL20" s="449"/>
      <c r="AM20" s="449"/>
      <c r="AN20" s="449"/>
      <c r="AO20" s="449"/>
      <c r="AP20" s="449"/>
      <c r="AQ20" s="449"/>
      <c r="AR20" s="449"/>
      <c r="AS20" s="449"/>
      <c r="AT20" s="449"/>
      <c r="AU20" s="449"/>
      <c r="AV20" s="449"/>
      <c r="AW20" s="449"/>
      <c r="AX20" s="449"/>
      <c r="AY20" s="449"/>
      <c r="AZ20" s="449"/>
      <c r="BA20" s="449"/>
      <c r="BB20" s="449"/>
      <c r="BC20" s="449"/>
      <c r="BD20" s="449"/>
      <c r="BE20" s="449"/>
      <c r="BF20" s="449"/>
      <c r="BG20" s="449"/>
      <c r="BH20" s="449"/>
      <c r="BI20" s="448"/>
    </row>
    <row r="21" spans="1:147" ht="15" customHeight="1" x14ac:dyDescent="0.35">
      <c r="A21" s="358" t="s">
        <v>2056</v>
      </c>
      <c r="B21" s="81" t="s">
        <v>530</v>
      </c>
      <c r="C21" s="486">
        <v>44562</v>
      </c>
      <c r="D21" s="486">
        <v>46265</v>
      </c>
      <c r="E21" s="305">
        <v>37</v>
      </c>
      <c r="F21" s="306">
        <v>37</v>
      </c>
      <c r="G21" s="307">
        <f t="shared" ref="G21" si="4">E21/25.462</f>
        <v>1.4531458644254183</v>
      </c>
      <c r="H21" s="474" t="s">
        <v>2011</v>
      </c>
      <c r="I21" s="146">
        <v>0</v>
      </c>
      <c r="J21" s="146">
        <v>0</v>
      </c>
      <c r="K21" s="146">
        <v>7.4</v>
      </c>
      <c r="L21" s="146">
        <v>7.4</v>
      </c>
      <c r="M21" s="146">
        <v>7.4</v>
      </c>
      <c r="N21" s="146">
        <v>7.4</v>
      </c>
      <c r="O21" s="146">
        <v>7.4</v>
      </c>
      <c r="P21" s="475">
        <v>0</v>
      </c>
      <c r="Q21" s="476" t="s">
        <v>2017</v>
      </c>
      <c r="R21" s="477">
        <v>0</v>
      </c>
      <c r="S21" s="476"/>
      <c r="T21" s="478" t="s">
        <v>2057</v>
      </c>
      <c r="U21" s="479" t="s">
        <v>2063</v>
      </c>
      <c r="V21" s="479" t="s">
        <v>2064</v>
      </c>
      <c r="W21" s="400">
        <v>37</v>
      </c>
      <c r="X21" s="479" t="s">
        <v>2065</v>
      </c>
      <c r="Y21" s="479" t="s">
        <v>2017</v>
      </c>
      <c r="Z21" s="479" t="s">
        <v>516</v>
      </c>
      <c r="AA21" s="266"/>
      <c r="AB21" s="411"/>
      <c r="AC21" s="82">
        <v>0</v>
      </c>
      <c r="AD21" s="82">
        <v>0</v>
      </c>
      <c r="AE21" s="411" t="s">
        <v>2066</v>
      </c>
      <c r="AF21" s="412">
        <v>1</v>
      </c>
      <c r="AG21" s="413">
        <f t="shared" si="1"/>
        <v>0</v>
      </c>
      <c r="AH21" s="413">
        <f t="shared" si="2"/>
        <v>37</v>
      </c>
      <c r="AI21" s="106"/>
      <c r="AJ21" s="105"/>
      <c r="AK21" s="449"/>
      <c r="AL21" s="449"/>
      <c r="AM21" s="449"/>
      <c r="AN21" s="449"/>
      <c r="AO21" s="449"/>
      <c r="AP21" s="449"/>
      <c r="AQ21" s="449"/>
      <c r="AR21" s="449"/>
      <c r="AS21" s="449"/>
      <c r="AT21" s="449"/>
      <c r="AU21" s="449"/>
      <c r="AV21" s="449"/>
      <c r="AW21" s="449"/>
      <c r="AX21" s="449"/>
      <c r="AY21" s="449"/>
      <c r="AZ21" s="449"/>
      <c r="BA21" s="449"/>
      <c r="BB21" s="449"/>
      <c r="BC21" s="449"/>
      <c r="BD21" s="449"/>
      <c r="BE21" s="449"/>
      <c r="BF21" s="449"/>
      <c r="BG21" s="449"/>
      <c r="BH21" s="449"/>
      <c r="BI21" s="448"/>
    </row>
    <row r="22" spans="1:147" s="104" customFormat="1" ht="15" customHeight="1" x14ac:dyDescent="0.35">
      <c r="A22" s="358" t="s">
        <v>2056</v>
      </c>
      <c r="B22" s="81" t="s">
        <v>542</v>
      </c>
      <c r="C22" s="486">
        <v>44927</v>
      </c>
      <c r="D22" s="486">
        <v>46265</v>
      </c>
      <c r="E22" s="555">
        <v>2850</v>
      </c>
      <c r="F22" s="556">
        <v>3466</v>
      </c>
      <c r="G22" s="556">
        <f>F22/23.742</f>
        <v>145.98601634234689</v>
      </c>
      <c r="H22" s="474" t="s">
        <v>2011</v>
      </c>
      <c r="I22" s="146">
        <v>0</v>
      </c>
      <c r="J22" s="146">
        <v>0</v>
      </c>
      <c r="K22" s="146">
        <v>0</v>
      </c>
      <c r="L22" s="146">
        <v>262.5</v>
      </c>
      <c r="M22" s="146">
        <v>612.5</v>
      </c>
      <c r="N22" s="146">
        <v>1462.5</v>
      </c>
      <c r="O22" s="146">
        <v>1128.5</v>
      </c>
      <c r="P22" s="475">
        <v>0</v>
      </c>
      <c r="Q22" s="476" t="s">
        <v>2067</v>
      </c>
      <c r="R22" s="477">
        <v>2000</v>
      </c>
      <c r="S22" s="476" t="s">
        <v>2068</v>
      </c>
      <c r="T22" s="478" t="s">
        <v>2057</v>
      </c>
      <c r="U22" s="479" t="s">
        <v>2069</v>
      </c>
      <c r="V22" s="479" t="s">
        <v>2070</v>
      </c>
      <c r="W22" s="400">
        <v>2850</v>
      </c>
      <c r="X22" s="479" t="s">
        <v>2071</v>
      </c>
      <c r="Y22" s="479" t="s">
        <v>2061</v>
      </c>
      <c r="Z22" s="479" t="s">
        <v>516</v>
      </c>
      <c r="AA22" s="266"/>
      <c r="AB22" s="411"/>
      <c r="AC22" s="82">
        <v>0</v>
      </c>
      <c r="AD22" s="82">
        <v>0</v>
      </c>
      <c r="AE22" s="411" t="s">
        <v>2062</v>
      </c>
      <c r="AF22" s="412">
        <v>1</v>
      </c>
      <c r="AG22" s="413">
        <f t="shared" si="1"/>
        <v>0</v>
      </c>
      <c r="AH22" s="413">
        <f t="shared" si="2"/>
        <v>3466</v>
      </c>
      <c r="AI22" s="185"/>
      <c r="AJ22" s="103"/>
      <c r="AK22" s="449"/>
      <c r="AL22" s="449"/>
      <c r="AM22" s="449"/>
      <c r="AN22" s="449"/>
      <c r="AO22" s="449"/>
      <c r="AP22" s="449"/>
      <c r="AQ22" s="449"/>
      <c r="AR22" s="449"/>
      <c r="AS22" s="449"/>
      <c r="AT22" s="449"/>
      <c r="AU22" s="449"/>
      <c r="AV22" s="449"/>
      <c r="AW22" s="449"/>
      <c r="AX22" s="449"/>
      <c r="AY22" s="449"/>
      <c r="AZ22" s="449"/>
      <c r="BA22" s="449"/>
      <c r="BB22" s="449"/>
      <c r="BC22" s="449"/>
      <c r="BD22" s="449"/>
      <c r="BE22" s="449"/>
      <c r="BF22" s="449"/>
      <c r="BG22" s="449"/>
      <c r="BH22" s="449"/>
      <c r="BI22" s="448"/>
    </row>
    <row r="23" spans="1:147" s="104" customFormat="1" ht="15" customHeight="1" x14ac:dyDescent="0.35">
      <c r="A23" s="358" t="s">
        <v>2056</v>
      </c>
      <c r="B23" s="81" t="s">
        <v>552</v>
      </c>
      <c r="C23" s="486">
        <v>44562</v>
      </c>
      <c r="D23" s="486">
        <v>46265</v>
      </c>
      <c r="E23" s="555">
        <v>700</v>
      </c>
      <c r="F23" s="556">
        <v>804</v>
      </c>
      <c r="G23" s="556">
        <f>F23/23.742</f>
        <v>33.864038412939095</v>
      </c>
      <c r="H23" s="474" t="s">
        <v>2011</v>
      </c>
      <c r="I23" s="146">
        <v>0</v>
      </c>
      <c r="J23" s="146">
        <v>0</v>
      </c>
      <c r="K23" s="146">
        <v>122</v>
      </c>
      <c r="L23" s="146">
        <v>222</v>
      </c>
      <c r="M23" s="146">
        <v>122</v>
      </c>
      <c r="N23" s="146">
        <v>222</v>
      </c>
      <c r="O23" s="146">
        <v>116</v>
      </c>
      <c r="P23" s="475">
        <v>0</v>
      </c>
      <c r="Q23" s="476" t="s">
        <v>2017</v>
      </c>
      <c r="R23" s="477">
        <v>50</v>
      </c>
      <c r="S23" s="476" t="s">
        <v>2068</v>
      </c>
      <c r="T23" s="478" t="s">
        <v>2057</v>
      </c>
      <c r="U23" s="479" t="s">
        <v>2072</v>
      </c>
      <c r="V23" s="479" t="s">
        <v>2073</v>
      </c>
      <c r="W23" s="400">
        <v>700</v>
      </c>
      <c r="X23" s="479" t="s">
        <v>2074</v>
      </c>
      <c r="Y23" s="479" t="s">
        <v>2074</v>
      </c>
      <c r="Z23" s="479" t="s">
        <v>516</v>
      </c>
      <c r="AA23" s="266"/>
      <c r="AB23" s="411" t="s">
        <v>102</v>
      </c>
      <c r="AC23" s="82">
        <v>0</v>
      </c>
      <c r="AD23" s="82" t="s">
        <v>102</v>
      </c>
      <c r="AE23" s="411" t="s">
        <v>2075</v>
      </c>
      <c r="AF23" s="412">
        <v>1</v>
      </c>
      <c r="AG23" s="413">
        <f t="shared" si="1"/>
        <v>0</v>
      </c>
      <c r="AH23" s="413">
        <f t="shared" si="2"/>
        <v>804</v>
      </c>
      <c r="AI23" s="185"/>
      <c r="AJ23" s="103"/>
      <c r="AK23" s="449"/>
      <c r="AL23" s="449"/>
      <c r="AM23" s="449"/>
      <c r="AN23" s="449"/>
      <c r="AO23" s="449"/>
      <c r="AP23" s="449"/>
      <c r="AQ23" s="449"/>
      <c r="AR23" s="449"/>
      <c r="AS23" s="449"/>
      <c r="AT23" s="449"/>
      <c r="AU23" s="449"/>
      <c r="AV23" s="449"/>
      <c r="AW23" s="449"/>
      <c r="AX23" s="449"/>
      <c r="AY23" s="449"/>
      <c r="AZ23" s="449"/>
      <c r="BA23" s="449"/>
      <c r="BB23" s="449"/>
      <c r="BC23" s="449"/>
      <c r="BD23" s="449"/>
      <c r="BE23" s="449"/>
      <c r="BF23" s="449"/>
      <c r="BG23" s="449"/>
      <c r="BH23" s="449"/>
      <c r="BI23" s="448"/>
    </row>
    <row r="24" spans="1:147" ht="15" customHeight="1" x14ac:dyDescent="0.35">
      <c r="A24" s="358" t="s">
        <v>2056</v>
      </c>
      <c r="B24" s="81" t="s">
        <v>567</v>
      </c>
      <c r="C24" s="486">
        <v>44562</v>
      </c>
      <c r="D24" s="486">
        <v>46265</v>
      </c>
      <c r="E24" s="305">
        <v>300</v>
      </c>
      <c r="F24" s="306">
        <v>300</v>
      </c>
      <c r="G24" s="307">
        <f>E24/23.742</f>
        <v>12.635835228708617</v>
      </c>
      <c r="H24" s="474" t="s">
        <v>2011</v>
      </c>
      <c r="I24" s="146">
        <v>0</v>
      </c>
      <c r="J24" s="146">
        <v>0</v>
      </c>
      <c r="K24" s="146">
        <v>0</v>
      </c>
      <c r="L24" s="146">
        <v>60</v>
      </c>
      <c r="M24" s="146">
        <v>75</v>
      </c>
      <c r="N24" s="146">
        <v>105</v>
      </c>
      <c r="O24" s="146">
        <v>60</v>
      </c>
      <c r="P24" s="475">
        <v>0</v>
      </c>
      <c r="Q24" s="476" t="s">
        <v>2017</v>
      </c>
      <c r="R24" s="477">
        <v>18</v>
      </c>
      <c r="S24" s="476" t="s">
        <v>2076</v>
      </c>
      <c r="T24" s="478" t="s">
        <v>2057</v>
      </c>
      <c r="U24" s="479" t="s">
        <v>2077</v>
      </c>
      <c r="V24" s="479" t="s">
        <v>2078</v>
      </c>
      <c r="W24" s="400">
        <v>300</v>
      </c>
      <c r="X24" s="479" t="s">
        <v>2079</v>
      </c>
      <c r="Y24" s="479" t="s">
        <v>2017</v>
      </c>
      <c r="Z24" s="479" t="s">
        <v>516</v>
      </c>
      <c r="AA24" s="266"/>
      <c r="AB24" s="411" t="s">
        <v>102</v>
      </c>
      <c r="AC24" s="82">
        <v>0</v>
      </c>
      <c r="AD24" s="82" t="s">
        <v>102</v>
      </c>
      <c r="AE24" s="411" t="s">
        <v>2075</v>
      </c>
      <c r="AF24" s="412">
        <v>1</v>
      </c>
      <c r="AG24" s="413">
        <f t="shared" si="1"/>
        <v>0</v>
      </c>
      <c r="AH24" s="413">
        <f t="shared" si="2"/>
        <v>300</v>
      </c>
      <c r="AI24" s="106"/>
      <c r="AJ24" s="105"/>
      <c r="AK24" s="449"/>
      <c r="AL24" s="449"/>
      <c r="AM24" s="449"/>
      <c r="AN24" s="449"/>
      <c r="AO24" s="449"/>
      <c r="AP24" s="449"/>
      <c r="AQ24" s="449"/>
      <c r="AR24" s="449"/>
      <c r="AS24" s="449"/>
      <c r="AT24" s="449"/>
      <c r="AU24" s="449"/>
      <c r="AV24" s="449"/>
      <c r="AW24" s="449"/>
      <c r="AX24" s="449"/>
      <c r="AY24" s="449"/>
      <c r="AZ24" s="449"/>
      <c r="BA24" s="449"/>
      <c r="BB24" s="449"/>
      <c r="BC24" s="449"/>
      <c r="BD24" s="449"/>
      <c r="BE24" s="449"/>
      <c r="BF24" s="449"/>
      <c r="BG24" s="449"/>
      <c r="BH24" s="449"/>
      <c r="BI24" s="448"/>
    </row>
    <row r="25" spans="1:147" s="104" customFormat="1" ht="15" customHeight="1" x14ac:dyDescent="0.35">
      <c r="A25" s="358" t="s">
        <v>2056</v>
      </c>
      <c r="B25" s="81" t="s">
        <v>576</v>
      </c>
      <c r="C25" s="486">
        <v>44562</v>
      </c>
      <c r="D25" s="486">
        <v>46265</v>
      </c>
      <c r="E25" s="555">
        <v>300</v>
      </c>
      <c r="F25" s="556">
        <v>324</v>
      </c>
      <c r="G25" s="556">
        <f>F25/23.742</f>
        <v>13.646702047005306</v>
      </c>
      <c r="H25" s="474" t="s">
        <v>2011</v>
      </c>
      <c r="I25" s="146">
        <v>0</v>
      </c>
      <c r="J25" s="146">
        <v>0</v>
      </c>
      <c r="K25" s="146">
        <v>96.25</v>
      </c>
      <c r="L25" s="146">
        <v>106.25</v>
      </c>
      <c r="M25" s="146">
        <v>86.25</v>
      </c>
      <c r="N25" s="146">
        <v>35.25</v>
      </c>
      <c r="O25" s="146">
        <v>0</v>
      </c>
      <c r="P25" s="475">
        <v>0</v>
      </c>
      <c r="Q25" s="476" t="s">
        <v>2017</v>
      </c>
      <c r="R25" s="477">
        <v>81</v>
      </c>
      <c r="S25" s="476" t="s">
        <v>2068</v>
      </c>
      <c r="T25" s="478" t="s">
        <v>2057</v>
      </c>
      <c r="U25" s="479" t="s">
        <v>2080</v>
      </c>
      <c r="V25" s="479" t="s">
        <v>2081</v>
      </c>
      <c r="W25" s="400">
        <v>300</v>
      </c>
      <c r="X25" s="479" t="s">
        <v>2082</v>
      </c>
      <c r="Y25" s="479" t="s">
        <v>2017</v>
      </c>
      <c r="Z25" s="479" t="s">
        <v>516</v>
      </c>
      <c r="AA25" s="266"/>
      <c r="AB25" s="411" t="s">
        <v>102</v>
      </c>
      <c r="AC25" s="82">
        <v>0</v>
      </c>
      <c r="AD25" s="82" t="s">
        <v>102</v>
      </c>
      <c r="AE25" s="411" t="s">
        <v>2075</v>
      </c>
      <c r="AF25" s="412">
        <v>1</v>
      </c>
      <c r="AG25" s="413">
        <f t="shared" si="1"/>
        <v>0</v>
      </c>
      <c r="AH25" s="413">
        <f t="shared" si="2"/>
        <v>324</v>
      </c>
      <c r="AI25" s="185"/>
      <c r="AJ25" s="103"/>
      <c r="AK25" s="449"/>
      <c r="AL25" s="449"/>
      <c r="AM25" s="449"/>
      <c r="AN25" s="449"/>
      <c r="AO25" s="449"/>
      <c r="AP25" s="449"/>
      <c r="AQ25" s="449"/>
      <c r="AR25" s="449"/>
      <c r="AS25" s="449"/>
      <c r="AT25" s="449"/>
      <c r="AU25" s="449"/>
      <c r="AV25" s="449"/>
      <c r="AW25" s="449"/>
      <c r="AX25" s="449"/>
      <c r="AY25" s="449"/>
      <c r="AZ25" s="449"/>
      <c r="BA25" s="449"/>
      <c r="BB25" s="449"/>
      <c r="BC25" s="449"/>
      <c r="BD25" s="449"/>
      <c r="BE25" s="449"/>
      <c r="BF25" s="449"/>
      <c r="BG25" s="449"/>
      <c r="BH25" s="449"/>
      <c r="BI25" s="448"/>
    </row>
    <row r="26" spans="1:147" s="137" customFormat="1" ht="15" customHeight="1" x14ac:dyDescent="0.35">
      <c r="A26" s="358" t="s">
        <v>2056</v>
      </c>
      <c r="B26" s="133" t="s">
        <v>587</v>
      </c>
      <c r="C26" s="488">
        <v>44197</v>
      </c>
      <c r="D26" s="488">
        <v>46022</v>
      </c>
      <c r="E26" s="305">
        <v>9</v>
      </c>
      <c r="F26" s="306">
        <v>0</v>
      </c>
      <c r="G26" s="307">
        <f>F26/25.462</f>
        <v>0</v>
      </c>
      <c r="H26" s="481" t="s">
        <v>2011</v>
      </c>
      <c r="I26" s="146">
        <v>0</v>
      </c>
      <c r="J26" s="146">
        <v>0</v>
      </c>
      <c r="K26" s="146">
        <v>0</v>
      </c>
      <c r="L26" s="146">
        <v>0</v>
      </c>
      <c r="M26" s="146">
        <v>0</v>
      </c>
      <c r="N26" s="146">
        <v>0</v>
      </c>
      <c r="O26" s="146">
        <v>0</v>
      </c>
      <c r="P26" s="482">
        <v>0</v>
      </c>
      <c r="Q26" s="134"/>
      <c r="R26" s="483">
        <v>0</v>
      </c>
      <c r="S26" s="134"/>
      <c r="T26" s="484" t="s">
        <v>2083</v>
      </c>
      <c r="U26" s="135" t="s">
        <v>2084</v>
      </c>
      <c r="V26" s="135" t="s">
        <v>516</v>
      </c>
      <c r="W26" s="485">
        <v>9</v>
      </c>
      <c r="X26" s="135" t="s">
        <v>2085</v>
      </c>
      <c r="Y26" s="135" t="s">
        <v>2017</v>
      </c>
      <c r="Z26" s="135" t="s">
        <v>516</v>
      </c>
      <c r="AA26" s="266"/>
      <c r="AB26" s="414" t="s">
        <v>102</v>
      </c>
      <c r="AC26" s="136">
        <v>0</v>
      </c>
      <c r="AD26" s="136" t="s">
        <v>102</v>
      </c>
      <c r="AE26" s="414" t="s">
        <v>2086</v>
      </c>
      <c r="AF26" s="415">
        <v>1</v>
      </c>
      <c r="AG26" s="413">
        <f t="shared" si="1"/>
        <v>0</v>
      </c>
      <c r="AH26" s="413">
        <f t="shared" si="2"/>
        <v>0</v>
      </c>
      <c r="AI26" s="106"/>
      <c r="AJ26" s="105"/>
      <c r="AK26" s="449"/>
      <c r="AL26" s="449"/>
      <c r="AM26" s="449"/>
      <c r="AN26" s="449"/>
      <c r="AO26" s="449"/>
      <c r="AP26" s="449"/>
      <c r="AQ26" s="449"/>
      <c r="AR26" s="449"/>
      <c r="AS26" s="449"/>
      <c r="AT26" s="449"/>
      <c r="AU26" s="449"/>
      <c r="AV26" s="449"/>
      <c r="AW26" s="449"/>
      <c r="AX26" s="449"/>
      <c r="AY26" s="449"/>
      <c r="AZ26" s="449"/>
      <c r="BA26" s="449"/>
      <c r="BB26" s="449"/>
      <c r="BC26" s="449"/>
      <c r="BD26" s="449"/>
      <c r="BE26" s="449"/>
      <c r="BF26" s="449"/>
      <c r="BG26" s="449"/>
      <c r="BH26" s="449"/>
      <c r="BI26" s="448"/>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row>
    <row r="27" spans="1:147" s="104" customFormat="1" ht="15" customHeight="1" x14ac:dyDescent="0.35">
      <c r="A27" s="358" t="s">
        <v>2056</v>
      </c>
      <c r="B27" s="81" t="s">
        <v>605</v>
      </c>
      <c r="C27" s="486">
        <v>44197</v>
      </c>
      <c r="D27" s="486">
        <v>45291</v>
      </c>
      <c r="E27" s="555">
        <v>43</v>
      </c>
      <c r="F27" s="556">
        <v>218.4</v>
      </c>
      <c r="G27" s="556">
        <f>F27/23.742</f>
        <v>9.1988880464998743</v>
      </c>
      <c r="H27" s="474" t="s">
        <v>2011</v>
      </c>
      <c r="I27" s="145">
        <v>0</v>
      </c>
      <c r="J27" s="145">
        <v>0</v>
      </c>
      <c r="K27" s="145">
        <v>20</v>
      </c>
      <c r="L27" s="145">
        <v>20.399999999999999</v>
      </c>
      <c r="M27" s="145">
        <v>71.2</v>
      </c>
      <c r="N27" s="145">
        <v>71.2</v>
      </c>
      <c r="O27" s="145">
        <v>35.6</v>
      </c>
      <c r="P27" s="475">
        <v>39</v>
      </c>
      <c r="Q27" s="476" t="s">
        <v>2087</v>
      </c>
      <c r="R27" s="477">
        <v>0</v>
      </c>
      <c r="S27" s="476" t="s">
        <v>2088</v>
      </c>
      <c r="T27" s="478" t="s">
        <v>2089</v>
      </c>
      <c r="U27" s="479" t="s">
        <v>2090</v>
      </c>
      <c r="V27" s="479" t="s">
        <v>2091</v>
      </c>
      <c r="W27" s="400">
        <v>43</v>
      </c>
      <c r="X27" s="479" t="s">
        <v>2092</v>
      </c>
      <c r="Y27" s="479" t="s">
        <v>2093</v>
      </c>
      <c r="Z27" s="479" t="s">
        <v>516</v>
      </c>
      <c r="AA27" s="266"/>
      <c r="AB27" s="411" t="s">
        <v>102</v>
      </c>
      <c r="AC27" s="82">
        <v>0</v>
      </c>
      <c r="AD27" s="82" t="s">
        <v>102</v>
      </c>
      <c r="AE27" s="411" t="s">
        <v>2086</v>
      </c>
      <c r="AF27" s="412">
        <v>1</v>
      </c>
      <c r="AG27" s="413">
        <f t="shared" si="1"/>
        <v>0</v>
      </c>
      <c r="AH27" s="413">
        <f t="shared" si="2"/>
        <v>218.4</v>
      </c>
      <c r="AI27" s="185"/>
      <c r="AJ27" s="103"/>
      <c r="AK27" s="449"/>
      <c r="AL27" s="449"/>
      <c r="AM27" s="449"/>
      <c r="AN27" s="449"/>
      <c r="AO27" s="449"/>
      <c r="AP27" s="449"/>
      <c r="AQ27" s="449"/>
      <c r="AR27" s="449"/>
      <c r="AS27" s="449"/>
      <c r="AT27" s="449"/>
      <c r="AU27" s="449"/>
      <c r="AV27" s="449"/>
      <c r="AW27" s="449"/>
      <c r="AX27" s="449"/>
      <c r="AY27" s="449"/>
      <c r="AZ27" s="449"/>
      <c r="BA27" s="449"/>
      <c r="BB27" s="449"/>
      <c r="BC27" s="449"/>
      <c r="BD27" s="449"/>
      <c r="BE27" s="449"/>
      <c r="BF27" s="449"/>
      <c r="BG27" s="449"/>
      <c r="BH27" s="449"/>
      <c r="BI27" s="448"/>
    </row>
    <row r="28" spans="1:147" s="104" customFormat="1" ht="15" customHeight="1" x14ac:dyDescent="0.35">
      <c r="A28" s="358" t="s">
        <v>2056</v>
      </c>
      <c r="B28" s="81" t="s">
        <v>619</v>
      </c>
      <c r="C28" s="486">
        <v>44197</v>
      </c>
      <c r="D28" s="486">
        <v>45291</v>
      </c>
      <c r="E28" s="555">
        <v>225</v>
      </c>
      <c r="F28" s="556">
        <v>200</v>
      </c>
      <c r="G28" s="556">
        <f>F28/23.742</f>
        <v>8.4238901524724117</v>
      </c>
      <c r="H28" s="474" t="s">
        <v>2011</v>
      </c>
      <c r="I28" s="489">
        <v>0</v>
      </c>
      <c r="J28" s="489">
        <v>0</v>
      </c>
      <c r="K28" s="489">
        <v>0</v>
      </c>
      <c r="L28" s="489">
        <v>50</v>
      </c>
      <c r="M28" s="489">
        <v>100</v>
      </c>
      <c r="N28" s="489">
        <v>50</v>
      </c>
      <c r="O28" s="489">
        <v>0</v>
      </c>
      <c r="P28" s="475">
        <v>0</v>
      </c>
      <c r="Q28" s="476"/>
      <c r="R28" s="477">
        <v>0</v>
      </c>
      <c r="S28" s="476"/>
      <c r="T28" s="478" t="s">
        <v>2094</v>
      </c>
      <c r="U28" s="479" t="s">
        <v>2095</v>
      </c>
      <c r="V28" s="479" t="s">
        <v>608</v>
      </c>
      <c r="W28" s="400">
        <v>225</v>
      </c>
      <c r="X28" s="479" t="s">
        <v>2096</v>
      </c>
      <c r="Y28" s="479" t="s">
        <v>2017</v>
      </c>
      <c r="Z28" s="479" t="s">
        <v>516</v>
      </c>
      <c r="AA28" s="266"/>
      <c r="AB28" s="411"/>
      <c r="AC28" s="82">
        <v>0</v>
      </c>
      <c r="AD28" s="82">
        <v>0</v>
      </c>
      <c r="AE28" s="411" t="s">
        <v>2097</v>
      </c>
      <c r="AF28" s="412">
        <v>1</v>
      </c>
      <c r="AG28" s="413">
        <f t="shared" si="1"/>
        <v>0</v>
      </c>
      <c r="AH28" s="413">
        <f t="shared" si="2"/>
        <v>200</v>
      </c>
      <c r="AI28" s="185"/>
      <c r="AJ28" s="103"/>
      <c r="AK28" s="449"/>
      <c r="AL28" s="449"/>
      <c r="AM28" s="449"/>
      <c r="AN28" s="449"/>
      <c r="AO28" s="449"/>
      <c r="AP28" s="449"/>
      <c r="AQ28" s="449"/>
      <c r="AR28" s="449"/>
      <c r="AS28" s="449"/>
      <c r="AT28" s="449"/>
      <c r="AU28" s="449"/>
      <c r="AV28" s="449"/>
      <c r="AW28" s="449"/>
      <c r="AX28" s="449"/>
      <c r="AY28" s="449"/>
      <c r="AZ28" s="449"/>
      <c r="BA28" s="449"/>
      <c r="BB28" s="449"/>
      <c r="BC28" s="449"/>
      <c r="BD28" s="449"/>
      <c r="BE28" s="449"/>
      <c r="BF28" s="449"/>
      <c r="BG28" s="449"/>
      <c r="BH28" s="449"/>
      <c r="BI28" s="448"/>
    </row>
    <row r="29" spans="1:147" s="104" customFormat="1" ht="15" customHeight="1" x14ac:dyDescent="0.35">
      <c r="A29" s="358" t="s">
        <v>2056</v>
      </c>
      <c r="B29" s="81" t="s">
        <v>628</v>
      </c>
      <c r="C29" s="486">
        <v>44197</v>
      </c>
      <c r="D29" s="486">
        <v>46022</v>
      </c>
      <c r="E29" s="555">
        <v>1100</v>
      </c>
      <c r="F29" s="556">
        <v>1075</v>
      </c>
      <c r="G29" s="556">
        <f>F29/23.742</f>
        <v>45.278409569539214</v>
      </c>
      <c r="H29" s="474" t="s">
        <v>2011</v>
      </c>
      <c r="I29" s="489">
        <v>0</v>
      </c>
      <c r="J29" s="489">
        <v>0</v>
      </c>
      <c r="K29" s="489">
        <v>89.5</v>
      </c>
      <c r="L29" s="489">
        <v>0</v>
      </c>
      <c r="M29" s="489">
        <v>985.5</v>
      </c>
      <c r="N29" s="489">
        <v>0</v>
      </c>
      <c r="O29" s="489">
        <v>0</v>
      </c>
      <c r="P29" s="475">
        <v>0</v>
      </c>
      <c r="Q29" s="476" t="s">
        <v>2017</v>
      </c>
      <c r="R29" s="477">
        <v>0</v>
      </c>
      <c r="S29" s="476"/>
      <c r="T29" s="478" t="s">
        <v>2015</v>
      </c>
      <c r="U29" s="479" t="s">
        <v>2098</v>
      </c>
      <c r="V29" s="479" t="s">
        <v>2099</v>
      </c>
      <c r="W29" s="400">
        <v>1100</v>
      </c>
      <c r="X29" s="479" t="s">
        <v>2100</v>
      </c>
      <c r="Y29" s="479" t="s">
        <v>2017</v>
      </c>
      <c r="Z29" s="479" t="s">
        <v>516</v>
      </c>
      <c r="AA29" s="266"/>
      <c r="AB29" s="411"/>
      <c r="AC29" s="82">
        <v>0</v>
      </c>
      <c r="AD29" s="82" t="s">
        <v>102</v>
      </c>
      <c r="AE29" s="411" t="s">
        <v>2101</v>
      </c>
      <c r="AF29" s="412">
        <v>1</v>
      </c>
      <c r="AG29" s="413">
        <f t="shared" si="1"/>
        <v>0</v>
      </c>
      <c r="AH29" s="413">
        <f t="shared" si="2"/>
        <v>1075</v>
      </c>
      <c r="AI29" s="185"/>
      <c r="AJ29" s="103"/>
      <c r="AK29" s="449"/>
      <c r="AL29" s="449"/>
      <c r="AM29" s="449"/>
      <c r="AN29" s="449"/>
      <c r="AO29" s="449"/>
      <c r="AP29" s="449"/>
      <c r="AQ29" s="449"/>
      <c r="AR29" s="449"/>
      <c r="AS29" s="449"/>
      <c r="AT29" s="449"/>
      <c r="AU29" s="449"/>
      <c r="AV29" s="449"/>
      <c r="AW29" s="449"/>
      <c r="AX29" s="449"/>
      <c r="AY29" s="449"/>
      <c r="AZ29" s="449"/>
      <c r="BA29" s="449"/>
      <c r="BB29" s="449"/>
      <c r="BC29" s="449"/>
      <c r="BD29" s="449"/>
      <c r="BE29" s="449"/>
      <c r="BF29" s="449"/>
      <c r="BG29" s="449"/>
      <c r="BH29" s="449"/>
      <c r="BI29" s="448"/>
    </row>
    <row r="30" spans="1:147" s="137" customFormat="1" ht="15" customHeight="1" x14ac:dyDescent="0.35">
      <c r="A30" s="358" t="s">
        <v>2056</v>
      </c>
      <c r="B30" s="133" t="s">
        <v>2102</v>
      </c>
      <c r="C30" s="488">
        <v>44197</v>
      </c>
      <c r="D30" s="488">
        <v>46022</v>
      </c>
      <c r="E30" s="305">
        <v>9</v>
      </c>
      <c r="F30" s="306">
        <v>0</v>
      </c>
      <c r="G30" s="307">
        <f>F30/23.686</f>
        <v>0</v>
      </c>
      <c r="H30" s="481" t="s">
        <v>2011</v>
      </c>
      <c r="I30" s="146">
        <v>0</v>
      </c>
      <c r="J30" s="146">
        <v>0</v>
      </c>
      <c r="K30" s="146">
        <v>0</v>
      </c>
      <c r="L30" s="146">
        <v>0</v>
      </c>
      <c r="M30" s="146">
        <v>0</v>
      </c>
      <c r="N30" s="146">
        <v>0</v>
      </c>
      <c r="O30" s="146">
        <v>0</v>
      </c>
      <c r="P30" s="482">
        <v>0</v>
      </c>
      <c r="Q30" s="134"/>
      <c r="R30" s="483">
        <v>0</v>
      </c>
      <c r="S30" s="134" t="s">
        <v>2103</v>
      </c>
      <c r="T30" s="484" t="s">
        <v>2094</v>
      </c>
      <c r="U30" s="135" t="s">
        <v>2104</v>
      </c>
      <c r="V30" s="135" t="s">
        <v>516</v>
      </c>
      <c r="W30" s="485">
        <v>9</v>
      </c>
      <c r="X30" s="135" t="s">
        <v>1636</v>
      </c>
      <c r="Y30" s="135" t="s">
        <v>2017</v>
      </c>
      <c r="Z30" s="135" t="s">
        <v>516</v>
      </c>
      <c r="AA30" s="266"/>
      <c r="AB30" s="414"/>
      <c r="AC30" s="136">
        <v>0</v>
      </c>
      <c r="AD30" s="136">
        <v>0</v>
      </c>
      <c r="AE30" s="414" t="s">
        <v>2097</v>
      </c>
      <c r="AF30" s="415">
        <v>1</v>
      </c>
      <c r="AG30" s="413">
        <f t="shared" si="1"/>
        <v>0</v>
      </c>
      <c r="AH30" s="413">
        <f t="shared" si="2"/>
        <v>0</v>
      </c>
      <c r="AI30" s="106"/>
      <c r="AJ30" s="105"/>
      <c r="AK30" s="449"/>
      <c r="AL30" s="449"/>
      <c r="AM30" s="449"/>
      <c r="AN30" s="449"/>
      <c r="AO30" s="449"/>
      <c r="AP30" s="449"/>
      <c r="AQ30" s="449"/>
      <c r="AR30" s="449"/>
      <c r="AS30" s="449"/>
      <c r="AT30" s="449"/>
      <c r="AU30" s="449"/>
      <c r="AV30" s="449"/>
      <c r="AW30" s="449"/>
      <c r="AX30" s="449"/>
      <c r="AY30" s="449"/>
      <c r="AZ30" s="449"/>
      <c r="BA30" s="449"/>
      <c r="BB30" s="449"/>
      <c r="BC30" s="449"/>
      <c r="BD30" s="449"/>
      <c r="BE30" s="449"/>
      <c r="BF30" s="449"/>
      <c r="BG30" s="449"/>
      <c r="BH30" s="449"/>
      <c r="BI30" s="448"/>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row>
    <row r="31" spans="1:147" s="104" customFormat="1" ht="15" customHeight="1" x14ac:dyDescent="0.35">
      <c r="A31" s="358" t="s">
        <v>2056</v>
      </c>
      <c r="B31" s="81" t="s">
        <v>640</v>
      </c>
      <c r="C31" s="486">
        <v>44197</v>
      </c>
      <c r="D31" s="486">
        <v>45291</v>
      </c>
      <c r="E31" s="555">
        <v>600</v>
      </c>
      <c r="F31" s="556">
        <v>60</v>
      </c>
      <c r="G31" s="556">
        <f>F31/23.742</f>
        <v>2.5271670457417232</v>
      </c>
      <c r="H31" s="474" t="s">
        <v>2011</v>
      </c>
      <c r="I31" s="145">
        <v>0</v>
      </c>
      <c r="J31" s="146">
        <v>0</v>
      </c>
      <c r="K31" s="146">
        <v>0</v>
      </c>
      <c r="L31" s="146">
        <v>60</v>
      </c>
      <c r="M31" s="145">
        <v>0</v>
      </c>
      <c r="N31" s="145">
        <v>0</v>
      </c>
      <c r="O31" s="145">
        <v>0</v>
      </c>
      <c r="P31" s="475">
        <v>0</v>
      </c>
      <c r="Q31" s="476"/>
      <c r="R31" s="477">
        <v>0</v>
      </c>
      <c r="S31" s="476"/>
      <c r="T31" s="478" t="s">
        <v>2094</v>
      </c>
      <c r="U31" s="479" t="s">
        <v>2105</v>
      </c>
      <c r="V31" s="479" t="s">
        <v>516</v>
      </c>
      <c r="W31" s="400">
        <v>600</v>
      </c>
      <c r="X31" s="479" t="s">
        <v>2106</v>
      </c>
      <c r="Y31" s="479" t="s">
        <v>2017</v>
      </c>
      <c r="Z31" s="479" t="s">
        <v>516</v>
      </c>
      <c r="AA31" s="266"/>
      <c r="AB31" s="411"/>
      <c r="AC31" s="82">
        <v>0</v>
      </c>
      <c r="AD31" s="82">
        <v>0</v>
      </c>
      <c r="AE31" s="411" t="s">
        <v>2097</v>
      </c>
      <c r="AF31" s="412">
        <v>1</v>
      </c>
      <c r="AG31" s="413">
        <f t="shared" si="1"/>
        <v>0</v>
      </c>
      <c r="AH31" s="413">
        <f t="shared" si="2"/>
        <v>60</v>
      </c>
      <c r="AI31" s="185"/>
      <c r="AJ31" s="103"/>
      <c r="AK31" s="449"/>
      <c r="AL31" s="449"/>
      <c r="AM31" s="449"/>
      <c r="AN31" s="449"/>
      <c r="AO31" s="449"/>
      <c r="AP31" s="449"/>
      <c r="AQ31" s="449"/>
      <c r="AR31" s="449"/>
      <c r="AS31" s="449"/>
      <c r="AT31" s="449"/>
      <c r="AU31" s="449"/>
      <c r="AV31" s="449"/>
      <c r="AW31" s="449"/>
      <c r="AX31" s="449"/>
      <c r="AY31" s="449"/>
      <c r="AZ31" s="449"/>
      <c r="BA31" s="449"/>
      <c r="BB31" s="449"/>
      <c r="BC31" s="449"/>
      <c r="BD31" s="449"/>
      <c r="BE31" s="449"/>
      <c r="BF31" s="449"/>
      <c r="BG31" s="449"/>
      <c r="BH31" s="449"/>
      <c r="BI31" s="448"/>
    </row>
    <row r="32" spans="1:147" ht="15" customHeight="1" x14ac:dyDescent="0.35">
      <c r="A32" s="358" t="s">
        <v>2056</v>
      </c>
      <c r="B32" s="133" t="s">
        <v>645</v>
      </c>
      <c r="C32" s="488">
        <v>44197</v>
      </c>
      <c r="D32" s="488">
        <v>45291</v>
      </c>
      <c r="E32" s="305">
        <v>150</v>
      </c>
      <c r="F32" s="306">
        <v>150</v>
      </c>
      <c r="G32" s="307">
        <f t="shared" ref="G32" si="5">E32/25.462</f>
        <v>5.89113188280575</v>
      </c>
      <c r="H32" s="481" t="s">
        <v>2011</v>
      </c>
      <c r="I32" s="146">
        <v>0</v>
      </c>
      <c r="J32" s="146">
        <v>50</v>
      </c>
      <c r="K32" s="146">
        <v>50</v>
      </c>
      <c r="L32" s="146">
        <v>50</v>
      </c>
      <c r="M32" s="146">
        <v>0</v>
      </c>
      <c r="N32" s="146">
        <v>0</v>
      </c>
      <c r="O32" s="146">
        <v>0</v>
      </c>
      <c r="P32" s="482">
        <v>0</v>
      </c>
      <c r="Q32" s="134"/>
      <c r="R32" s="483">
        <v>0</v>
      </c>
      <c r="S32" s="134"/>
      <c r="T32" s="484" t="s">
        <v>2094</v>
      </c>
      <c r="U32" s="135" t="s">
        <v>2107</v>
      </c>
      <c r="V32" s="135" t="s">
        <v>597</v>
      </c>
      <c r="W32" s="485">
        <v>150</v>
      </c>
      <c r="X32" s="135" t="s">
        <v>2108</v>
      </c>
      <c r="Y32" s="135" t="s">
        <v>2017</v>
      </c>
      <c r="Z32" s="135" t="s">
        <v>516</v>
      </c>
      <c r="AA32" s="266"/>
      <c r="AB32" s="414"/>
      <c r="AC32" s="136">
        <v>0</v>
      </c>
      <c r="AD32" s="136">
        <v>0</v>
      </c>
      <c r="AE32" s="414" t="s">
        <v>2109</v>
      </c>
      <c r="AF32" s="415">
        <v>0.4</v>
      </c>
      <c r="AG32" s="413">
        <f t="shared" si="1"/>
        <v>0</v>
      </c>
      <c r="AH32" s="413">
        <f t="shared" si="2"/>
        <v>60</v>
      </c>
      <c r="AI32" s="106"/>
      <c r="AJ32" s="105"/>
      <c r="AK32" s="449" t="s">
        <v>2035</v>
      </c>
      <c r="AL32" s="452" t="s">
        <v>2110</v>
      </c>
      <c r="AM32" s="452" t="s">
        <v>2035</v>
      </c>
      <c r="AN32" s="449" t="s">
        <v>2110</v>
      </c>
      <c r="AO32" s="449" t="s">
        <v>2035</v>
      </c>
      <c r="AP32" s="452" t="s">
        <v>2110</v>
      </c>
      <c r="AQ32" s="449" t="s">
        <v>2035</v>
      </c>
      <c r="AR32" s="452" t="s">
        <v>2110</v>
      </c>
      <c r="AS32" s="449" t="s">
        <v>2035</v>
      </c>
      <c r="AT32" s="452" t="s">
        <v>2110</v>
      </c>
      <c r="AU32" s="449" t="s">
        <v>2035</v>
      </c>
      <c r="AV32" s="452" t="s">
        <v>2110</v>
      </c>
      <c r="AW32" s="452" t="s">
        <v>1636</v>
      </c>
      <c r="AX32" s="449"/>
      <c r="AY32" s="452" t="s">
        <v>1636</v>
      </c>
      <c r="AZ32" s="449"/>
      <c r="BA32" s="452" t="s">
        <v>1636</v>
      </c>
      <c r="BB32" s="449"/>
      <c r="BC32" s="452" t="s">
        <v>1636</v>
      </c>
      <c r="BD32" s="449"/>
      <c r="BE32" s="452" t="s">
        <v>1636</v>
      </c>
      <c r="BF32" s="449"/>
      <c r="BG32" s="452" t="s">
        <v>1636</v>
      </c>
      <c r="BH32" s="449"/>
      <c r="BI32" s="448"/>
    </row>
    <row r="33" spans="1:147" ht="15" customHeight="1" x14ac:dyDescent="0.35">
      <c r="A33" s="358" t="s">
        <v>2056</v>
      </c>
      <c r="B33" s="211" t="s">
        <v>649</v>
      </c>
      <c r="C33" s="486">
        <v>44197</v>
      </c>
      <c r="D33" s="486">
        <v>45291</v>
      </c>
      <c r="E33" s="305">
        <v>1400</v>
      </c>
      <c r="F33" s="306">
        <v>1400</v>
      </c>
      <c r="G33" s="307">
        <f>E33/25.462</f>
        <v>54.983897572853664</v>
      </c>
      <c r="H33" s="474" t="s">
        <v>2011</v>
      </c>
      <c r="I33" s="145">
        <v>0</v>
      </c>
      <c r="J33" s="145">
        <v>400</v>
      </c>
      <c r="K33" s="145">
        <v>500</v>
      </c>
      <c r="L33" s="145">
        <v>500</v>
      </c>
      <c r="M33" s="145">
        <v>0</v>
      </c>
      <c r="N33" s="145">
        <v>0</v>
      </c>
      <c r="O33" s="145">
        <v>0</v>
      </c>
      <c r="P33" s="475">
        <v>1400</v>
      </c>
      <c r="Q33" s="226" t="s">
        <v>2111</v>
      </c>
      <c r="R33" s="477">
        <v>0</v>
      </c>
      <c r="S33" s="476"/>
      <c r="T33" s="478" t="s">
        <v>2094</v>
      </c>
      <c r="U33" s="479" t="s">
        <v>2112</v>
      </c>
      <c r="V33" s="479" t="s">
        <v>2113</v>
      </c>
      <c r="W33" s="400">
        <v>1400</v>
      </c>
      <c r="X33" s="479" t="s">
        <v>2114</v>
      </c>
      <c r="Y33" s="479" t="s">
        <v>2115</v>
      </c>
      <c r="Z33" s="479" t="s">
        <v>516</v>
      </c>
      <c r="AA33" s="266"/>
      <c r="AB33" s="411"/>
      <c r="AC33" s="82">
        <v>0</v>
      </c>
      <c r="AD33" s="82">
        <v>0</v>
      </c>
      <c r="AE33" s="411" t="s">
        <v>2097</v>
      </c>
      <c r="AF33" s="412">
        <v>1</v>
      </c>
      <c r="AG33" s="413">
        <f t="shared" si="1"/>
        <v>0</v>
      </c>
      <c r="AH33" s="413">
        <f t="shared" si="2"/>
        <v>1400</v>
      </c>
      <c r="AI33" s="106"/>
      <c r="AJ33" s="105"/>
      <c r="AK33" s="449"/>
      <c r="AL33" s="449"/>
      <c r="AM33" s="449"/>
      <c r="AN33" s="449"/>
      <c r="AO33" s="449"/>
      <c r="AP33" s="449"/>
      <c r="AQ33" s="449"/>
      <c r="AR33" s="449"/>
      <c r="AS33" s="449"/>
      <c r="AT33" s="449"/>
      <c r="AU33" s="449"/>
      <c r="AV33" s="449"/>
      <c r="AW33" s="449"/>
      <c r="AX33" s="449"/>
      <c r="AY33" s="449"/>
      <c r="AZ33" s="449"/>
      <c r="BA33" s="449"/>
      <c r="BB33" s="449"/>
      <c r="BC33" s="449"/>
      <c r="BD33" s="449"/>
      <c r="BE33" s="449"/>
      <c r="BF33" s="449"/>
      <c r="BG33" s="449"/>
      <c r="BH33" s="449"/>
      <c r="BI33" s="448"/>
    </row>
    <row r="34" spans="1:147" s="103" customFormat="1" ht="15" customHeight="1" x14ac:dyDescent="0.35">
      <c r="A34" s="358" t="s">
        <v>2056</v>
      </c>
      <c r="B34" s="230" t="s">
        <v>675</v>
      </c>
      <c r="C34" s="277">
        <v>45108</v>
      </c>
      <c r="D34" s="277">
        <v>46022</v>
      </c>
      <c r="E34" s="555">
        <v>0</v>
      </c>
      <c r="F34" s="556">
        <v>1900</v>
      </c>
      <c r="G34" s="556">
        <f>F34/23.742</f>
        <v>80.026956448487908</v>
      </c>
      <c r="H34" s="226" t="s">
        <v>2030</v>
      </c>
      <c r="I34" s="226">
        <v>0</v>
      </c>
      <c r="J34" s="226">
        <v>0</v>
      </c>
      <c r="K34" s="226">
        <v>0</v>
      </c>
      <c r="L34" s="226">
        <v>0</v>
      </c>
      <c r="M34" s="226">
        <v>1000</v>
      </c>
      <c r="N34" s="226">
        <v>900</v>
      </c>
      <c r="O34" s="226">
        <v>0</v>
      </c>
      <c r="P34" s="149">
        <v>1900</v>
      </c>
      <c r="Q34" s="226" t="s">
        <v>2111</v>
      </c>
      <c r="R34" s="226">
        <v>0</v>
      </c>
      <c r="S34" s="226" t="s">
        <v>170</v>
      </c>
      <c r="T34" s="226" t="s">
        <v>2094</v>
      </c>
      <c r="U34" s="226" t="s">
        <v>2116</v>
      </c>
      <c r="V34" s="226" t="s">
        <v>2117</v>
      </c>
      <c r="W34" s="226">
        <v>1900</v>
      </c>
      <c r="X34" s="226" t="s">
        <v>2118</v>
      </c>
      <c r="Y34" s="226" t="s">
        <v>2115</v>
      </c>
      <c r="Z34" s="226" t="s">
        <v>516</v>
      </c>
      <c r="AA34" s="451" t="s">
        <v>170</v>
      </c>
      <c r="AB34" s="229"/>
      <c r="AC34" s="417">
        <v>0</v>
      </c>
      <c r="AD34" s="417">
        <v>0</v>
      </c>
      <c r="AE34" s="229" t="s">
        <v>2109</v>
      </c>
      <c r="AF34" s="417">
        <v>0</v>
      </c>
      <c r="AG34" s="413">
        <f t="shared" si="1"/>
        <v>0</v>
      </c>
      <c r="AH34" s="413">
        <f t="shared" si="2"/>
        <v>0</v>
      </c>
      <c r="AI34" s="163" t="s">
        <v>170</v>
      </c>
      <c r="AJ34" s="165"/>
      <c r="AK34" s="450" t="s">
        <v>2035</v>
      </c>
      <c r="AL34" s="451" t="s">
        <v>2119</v>
      </c>
      <c r="AM34" s="451" t="s">
        <v>2035</v>
      </c>
      <c r="AN34" s="451" t="s">
        <v>2110</v>
      </c>
      <c r="AO34" s="451" t="s">
        <v>2035</v>
      </c>
      <c r="AP34" s="451" t="s">
        <v>2110</v>
      </c>
      <c r="AQ34" s="451" t="s">
        <v>2035</v>
      </c>
      <c r="AR34" s="451" t="s">
        <v>2110</v>
      </c>
      <c r="AS34" s="451" t="s">
        <v>2035</v>
      </c>
      <c r="AT34" s="451" t="s">
        <v>2110</v>
      </c>
      <c r="AU34" s="451" t="s">
        <v>2035</v>
      </c>
      <c r="AV34" s="451" t="s">
        <v>2110</v>
      </c>
      <c r="AW34" s="451" t="s">
        <v>1636</v>
      </c>
      <c r="AX34" s="451" t="s">
        <v>170</v>
      </c>
      <c r="AY34" s="451" t="s">
        <v>1636</v>
      </c>
      <c r="AZ34" s="451" t="s">
        <v>170</v>
      </c>
      <c r="BA34" s="451" t="s">
        <v>1636</v>
      </c>
      <c r="BB34" s="451" t="s">
        <v>170</v>
      </c>
      <c r="BC34" s="451" t="s">
        <v>1636</v>
      </c>
      <c r="BD34" s="451" t="s">
        <v>170</v>
      </c>
      <c r="BE34" s="451" t="s">
        <v>1636</v>
      </c>
      <c r="BF34" s="451" t="s">
        <v>170</v>
      </c>
      <c r="BG34" s="451" t="s">
        <v>1636</v>
      </c>
      <c r="BH34" s="451" t="s">
        <v>170</v>
      </c>
      <c r="BI34" s="451" t="s">
        <v>170</v>
      </c>
      <c r="BJ34" s="165"/>
      <c r="BK34" s="165"/>
      <c r="BL34" s="165"/>
      <c r="BM34" s="165"/>
      <c r="BN34" s="165"/>
      <c r="BO34" s="165"/>
    </row>
    <row r="35" spans="1:147" ht="15" customHeight="1" x14ac:dyDescent="0.35">
      <c r="A35" s="358" t="s">
        <v>2056</v>
      </c>
      <c r="B35" s="133" t="s">
        <v>655</v>
      </c>
      <c r="C35" s="488">
        <v>44197</v>
      </c>
      <c r="D35" s="488">
        <v>45291</v>
      </c>
      <c r="E35" s="305">
        <v>215</v>
      </c>
      <c r="F35" s="306">
        <v>215</v>
      </c>
      <c r="G35" s="307">
        <f t="shared" ref="G35:G38" si="6">E35/25.462</f>
        <v>8.4439556986882423</v>
      </c>
      <c r="H35" s="481" t="s">
        <v>2011</v>
      </c>
      <c r="I35" s="146">
        <v>0</v>
      </c>
      <c r="J35" s="146">
        <v>50</v>
      </c>
      <c r="K35" s="146">
        <v>100</v>
      </c>
      <c r="L35" s="146">
        <v>65</v>
      </c>
      <c r="M35" s="146">
        <v>0</v>
      </c>
      <c r="N35" s="146">
        <v>0</v>
      </c>
      <c r="O35" s="146">
        <v>0</v>
      </c>
      <c r="P35" s="482">
        <v>0</v>
      </c>
      <c r="Q35" s="134"/>
      <c r="R35" s="483">
        <v>0</v>
      </c>
      <c r="S35" s="134"/>
      <c r="T35" s="484" t="s">
        <v>2094</v>
      </c>
      <c r="U35" s="135" t="s">
        <v>2120</v>
      </c>
      <c r="V35" s="135" t="s">
        <v>597</v>
      </c>
      <c r="W35" s="485">
        <v>215</v>
      </c>
      <c r="X35" s="135" t="s">
        <v>2121</v>
      </c>
      <c r="Y35" s="135" t="s">
        <v>2017</v>
      </c>
      <c r="Z35" s="135" t="s">
        <v>516</v>
      </c>
      <c r="AA35" s="266"/>
      <c r="AB35" s="414"/>
      <c r="AC35" s="136">
        <v>0</v>
      </c>
      <c r="AD35" s="136">
        <v>0</v>
      </c>
      <c r="AE35" s="414" t="s">
        <v>2122</v>
      </c>
      <c r="AF35" s="415">
        <v>0.4</v>
      </c>
      <c r="AG35" s="413">
        <f t="shared" si="1"/>
        <v>0</v>
      </c>
      <c r="AH35" s="413">
        <f t="shared" si="2"/>
        <v>86</v>
      </c>
      <c r="AI35" s="106"/>
      <c r="AJ35" s="105"/>
      <c r="AK35" s="449" t="s">
        <v>2035</v>
      </c>
      <c r="AL35" s="452" t="s">
        <v>2110</v>
      </c>
      <c r="AM35" s="452" t="s">
        <v>2035</v>
      </c>
      <c r="AN35" s="449" t="s">
        <v>2110</v>
      </c>
      <c r="AO35" s="449" t="s">
        <v>2035</v>
      </c>
      <c r="AP35" s="452" t="s">
        <v>2110</v>
      </c>
      <c r="AQ35" s="449" t="s">
        <v>2035</v>
      </c>
      <c r="AR35" s="452" t="s">
        <v>2110</v>
      </c>
      <c r="AS35" s="449" t="s">
        <v>2035</v>
      </c>
      <c r="AT35" s="452" t="s">
        <v>2110</v>
      </c>
      <c r="AU35" s="449" t="s">
        <v>2035</v>
      </c>
      <c r="AV35" s="452" t="s">
        <v>2110</v>
      </c>
      <c r="AW35" s="452" t="s">
        <v>1636</v>
      </c>
      <c r="AX35" s="449"/>
      <c r="AY35" s="452" t="s">
        <v>1636</v>
      </c>
      <c r="AZ35" s="449"/>
      <c r="BA35" s="452" t="s">
        <v>1636</v>
      </c>
      <c r="BB35" s="449"/>
      <c r="BC35" s="452" t="s">
        <v>1636</v>
      </c>
      <c r="BD35" s="449"/>
      <c r="BE35" s="452" t="s">
        <v>1636</v>
      </c>
      <c r="BF35" s="449"/>
      <c r="BG35" s="452" t="s">
        <v>1636</v>
      </c>
      <c r="BH35" s="449"/>
      <c r="BI35" s="448"/>
    </row>
    <row r="36" spans="1:147" ht="15" customHeight="1" x14ac:dyDescent="0.35">
      <c r="A36" s="358" t="s">
        <v>2056</v>
      </c>
      <c r="B36" s="81" t="s">
        <v>661</v>
      </c>
      <c r="C36" s="486">
        <v>44197</v>
      </c>
      <c r="D36" s="486">
        <v>45291</v>
      </c>
      <c r="E36" s="305">
        <v>150</v>
      </c>
      <c r="F36" s="306">
        <v>150</v>
      </c>
      <c r="G36" s="307">
        <f t="shared" si="6"/>
        <v>5.89113188280575</v>
      </c>
      <c r="H36" s="474" t="s">
        <v>2011</v>
      </c>
      <c r="I36" s="145">
        <v>0</v>
      </c>
      <c r="J36" s="145">
        <v>50</v>
      </c>
      <c r="K36" s="145">
        <v>50</v>
      </c>
      <c r="L36" s="145">
        <v>50</v>
      </c>
      <c r="M36" s="145">
        <v>0</v>
      </c>
      <c r="N36" s="145">
        <v>0</v>
      </c>
      <c r="O36" s="145">
        <v>0</v>
      </c>
      <c r="P36" s="475">
        <v>0</v>
      </c>
      <c r="Q36" s="476"/>
      <c r="R36" s="477">
        <v>0</v>
      </c>
      <c r="S36" s="476"/>
      <c r="T36" s="478" t="s">
        <v>2094</v>
      </c>
      <c r="U36" s="479" t="s">
        <v>2123</v>
      </c>
      <c r="V36" s="479" t="s">
        <v>2124</v>
      </c>
      <c r="W36" s="400">
        <v>150</v>
      </c>
      <c r="X36" s="479" t="s">
        <v>2125</v>
      </c>
      <c r="Y36" s="479" t="s">
        <v>2017</v>
      </c>
      <c r="Z36" s="479" t="s">
        <v>516</v>
      </c>
      <c r="AA36" s="266"/>
      <c r="AB36" s="411"/>
      <c r="AC36" s="82">
        <v>0</v>
      </c>
      <c r="AD36" s="82">
        <v>0</v>
      </c>
      <c r="AE36" s="411" t="s">
        <v>2097</v>
      </c>
      <c r="AF36" s="412">
        <v>1</v>
      </c>
      <c r="AG36" s="413">
        <f t="shared" si="1"/>
        <v>0</v>
      </c>
      <c r="AH36" s="413">
        <f t="shared" si="2"/>
        <v>150</v>
      </c>
      <c r="AI36" s="106"/>
      <c r="AJ36" s="105"/>
      <c r="AK36" s="449"/>
      <c r="AL36" s="449"/>
      <c r="AM36" s="449"/>
      <c r="AN36" s="449"/>
      <c r="AO36" s="449"/>
      <c r="AP36" s="449"/>
      <c r="AQ36" s="449"/>
      <c r="AR36" s="449"/>
      <c r="AS36" s="449"/>
      <c r="AT36" s="449"/>
      <c r="AU36" s="449"/>
      <c r="AV36" s="449"/>
      <c r="AW36" s="449"/>
      <c r="AX36" s="449"/>
      <c r="AY36" s="449"/>
      <c r="AZ36" s="449"/>
      <c r="BA36" s="449"/>
      <c r="BB36" s="449"/>
      <c r="BC36" s="449"/>
      <c r="BD36" s="449"/>
      <c r="BE36" s="449"/>
      <c r="BF36" s="449"/>
      <c r="BG36" s="449"/>
      <c r="BH36" s="449"/>
      <c r="BI36" s="448"/>
    </row>
    <row r="37" spans="1:147" ht="15" customHeight="1" x14ac:dyDescent="0.35">
      <c r="A37" s="358" t="s">
        <v>2056</v>
      </c>
      <c r="B37" s="133" t="s">
        <v>593</v>
      </c>
      <c r="C37" s="488">
        <v>44197</v>
      </c>
      <c r="D37" s="488">
        <v>45291</v>
      </c>
      <c r="E37" s="305">
        <v>110</v>
      </c>
      <c r="F37" s="306">
        <v>110</v>
      </c>
      <c r="G37" s="307">
        <f>E37/25.462</f>
        <v>4.3201633807242166</v>
      </c>
      <c r="H37" s="481" t="s">
        <v>2011</v>
      </c>
      <c r="I37" s="146">
        <v>0</v>
      </c>
      <c r="J37" s="146">
        <v>30</v>
      </c>
      <c r="K37" s="146">
        <v>40</v>
      </c>
      <c r="L37" s="146">
        <v>40</v>
      </c>
      <c r="M37" s="146">
        <v>0</v>
      </c>
      <c r="N37" s="146">
        <v>0</v>
      </c>
      <c r="O37" s="146">
        <v>0</v>
      </c>
      <c r="P37" s="482">
        <v>0</v>
      </c>
      <c r="Q37" s="134"/>
      <c r="R37" s="483">
        <v>0</v>
      </c>
      <c r="S37" s="134" t="s">
        <v>2126</v>
      </c>
      <c r="T37" s="484" t="s">
        <v>2083</v>
      </c>
      <c r="U37" s="253" t="s">
        <v>2127</v>
      </c>
      <c r="V37" s="135" t="s">
        <v>597</v>
      </c>
      <c r="W37" s="485">
        <v>110</v>
      </c>
      <c r="X37" s="135" t="s">
        <v>2128</v>
      </c>
      <c r="Y37" s="135" t="s">
        <v>2017</v>
      </c>
      <c r="Z37" s="135" t="s">
        <v>516</v>
      </c>
      <c r="AA37" s="266"/>
      <c r="AB37" s="414"/>
      <c r="AC37" s="136">
        <v>0</v>
      </c>
      <c r="AD37" s="136" t="s">
        <v>102</v>
      </c>
      <c r="AE37" s="411" t="s">
        <v>2097</v>
      </c>
      <c r="AF37" s="415">
        <v>1</v>
      </c>
      <c r="AG37" s="413">
        <f t="shared" si="1"/>
        <v>0</v>
      </c>
      <c r="AH37" s="413">
        <f t="shared" si="2"/>
        <v>110</v>
      </c>
      <c r="AI37" s="106"/>
      <c r="AJ37" s="105"/>
      <c r="AK37" s="449" t="s">
        <v>2035</v>
      </c>
      <c r="AL37" s="452" t="s">
        <v>2129</v>
      </c>
      <c r="AM37" s="452" t="s">
        <v>2035</v>
      </c>
      <c r="AN37" s="449" t="s">
        <v>2130</v>
      </c>
      <c r="AO37" s="449" t="s">
        <v>2035</v>
      </c>
      <c r="AP37" s="452" t="s">
        <v>2129</v>
      </c>
      <c r="AQ37" s="449" t="s">
        <v>2035</v>
      </c>
      <c r="AR37" s="452" t="s">
        <v>2129</v>
      </c>
      <c r="AS37" s="449" t="s">
        <v>2035</v>
      </c>
      <c r="AT37" s="452" t="s">
        <v>2129</v>
      </c>
      <c r="AU37" s="449" t="s">
        <v>2035</v>
      </c>
      <c r="AV37" s="452" t="s">
        <v>2129</v>
      </c>
      <c r="AW37" s="452" t="s">
        <v>1636</v>
      </c>
      <c r="AX37" s="449"/>
      <c r="AY37" s="452" t="s">
        <v>1636</v>
      </c>
      <c r="AZ37" s="449"/>
      <c r="BA37" s="452" t="s">
        <v>1636</v>
      </c>
      <c r="BB37" s="449"/>
      <c r="BC37" s="452" t="s">
        <v>1636</v>
      </c>
      <c r="BD37" s="449"/>
      <c r="BE37" s="452" t="s">
        <v>1636</v>
      </c>
      <c r="BF37" s="449"/>
      <c r="BG37" s="452" t="s">
        <v>1636</v>
      </c>
      <c r="BH37" s="449"/>
      <c r="BI37" s="448"/>
    </row>
    <row r="38" spans="1:147" ht="15" customHeight="1" x14ac:dyDescent="0.35">
      <c r="A38" s="358" t="s">
        <v>2056</v>
      </c>
      <c r="B38" s="133" t="s">
        <v>669</v>
      </c>
      <c r="C38" s="486">
        <v>44197</v>
      </c>
      <c r="D38" s="486">
        <v>45291</v>
      </c>
      <c r="E38" s="305">
        <v>180</v>
      </c>
      <c r="F38" s="306">
        <v>180</v>
      </c>
      <c r="G38" s="307">
        <f t="shared" si="6"/>
        <v>7.0693582593668998</v>
      </c>
      <c r="H38" s="474" t="s">
        <v>2011</v>
      </c>
      <c r="I38" s="145">
        <v>0</v>
      </c>
      <c r="J38" s="145">
        <v>0</v>
      </c>
      <c r="K38" s="145">
        <v>0</v>
      </c>
      <c r="L38" s="145">
        <v>70</v>
      </c>
      <c r="M38" s="145">
        <v>70</v>
      </c>
      <c r="N38" s="145">
        <v>20</v>
      </c>
      <c r="O38" s="145">
        <v>20</v>
      </c>
      <c r="P38" s="475">
        <v>180</v>
      </c>
      <c r="Q38" s="476" t="s">
        <v>2131</v>
      </c>
      <c r="R38" s="477">
        <v>0</v>
      </c>
      <c r="S38" s="476" t="s">
        <v>2132</v>
      </c>
      <c r="T38" s="478" t="s">
        <v>2083</v>
      </c>
      <c r="U38" s="479" t="s">
        <v>2133</v>
      </c>
      <c r="V38" s="479" t="s">
        <v>2134</v>
      </c>
      <c r="W38" s="400">
        <v>180</v>
      </c>
      <c r="X38" s="479" t="s">
        <v>2135</v>
      </c>
      <c r="Y38" s="479" t="s">
        <v>2017</v>
      </c>
      <c r="Z38" s="479" t="s">
        <v>516</v>
      </c>
      <c r="AA38" s="266"/>
      <c r="AB38" s="411" t="s">
        <v>102</v>
      </c>
      <c r="AC38" s="82">
        <v>0</v>
      </c>
      <c r="AD38" s="82" t="s">
        <v>102</v>
      </c>
      <c r="AE38" s="414" t="s">
        <v>2136</v>
      </c>
      <c r="AF38" s="412">
        <v>1</v>
      </c>
      <c r="AG38" s="413">
        <f t="shared" si="1"/>
        <v>0</v>
      </c>
      <c r="AH38" s="413">
        <f t="shared" si="2"/>
        <v>180</v>
      </c>
      <c r="AI38" s="106"/>
      <c r="AJ38" s="105"/>
      <c r="AK38" s="449"/>
      <c r="AL38" s="449"/>
      <c r="AM38" s="449"/>
      <c r="AN38" s="449"/>
      <c r="AO38" s="449"/>
      <c r="AP38" s="449"/>
      <c r="AQ38" s="449"/>
      <c r="AR38" s="452"/>
      <c r="AS38" s="449"/>
      <c r="AT38" s="449"/>
      <c r="AU38" s="449"/>
      <c r="AV38" s="449"/>
      <c r="AW38" s="449"/>
      <c r="AX38" s="449"/>
      <c r="AY38" s="449"/>
      <c r="AZ38" s="449"/>
      <c r="BA38" s="449"/>
      <c r="BB38" s="449"/>
      <c r="BC38" s="449"/>
      <c r="BD38" s="449"/>
      <c r="BE38" s="449"/>
      <c r="BF38" s="449"/>
      <c r="BG38" s="449"/>
      <c r="BH38" s="449"/>
      <c r="BI38" s="448"/>
    </row>
    <row r="39" spans="1:147" s="104" customFormat="1" ht="15" customHeight="1" x14ac:dyDescent="0.35">
      <c r="A39" s="358" t="s">
        <v>2056</v>
      </c>
      <c r="B39" s="81" t="s">
        <v>687</v>
      </c>
      <c r="C39" s="486">
        <v>44197</v>
      </c>
      <c r="D39" s="486">
        <v>46022</v>
      </c>
      <c r="E39" s="555">
        <v>10</v>
      </c>
      <c r="F39" s="556">
        <v>0</v>
      </c>
      <c r="G39" s="556">
        <f>F39/23.742</f>
        <v>0</v>
      </c>
      <c r="H39" s="474" t="s">
        <v>2011</v>
      </c>
      <c r="I39" s="145">
        <v>0</v>
      </c>
      <c r="J39" s="145">
        <v>0</v>
      </c>
      <c r="K39" s="145">
        <v>0</v>
      </c>
      <c r="L39" s="145">
        <v>0</v>
      </c>
      <c r="M39" s="145">
        <v>0</v>
      </c>
      <c r="N39" s="145">
        <v>0</v>
      </c>
      <c r="O39" s="145">
        <v>0</v>
      </c>
      <c r="P39" s="475">
        <v>0</v>
      </c>
      <c r="Q39" s="476" t="s">
        <v>170</v>
      </c>
      <c r="R39" s="477">
        <v>0</v>
      </c>
      <c r="S39" s="476" t="s">
        <v>170</v>
      </c>
      <c r="T39" s="478" t="s">
        <v>2083</v>
      </c>
      <c r="U39" s="479" t="s">
        <v>2137</v>
      </c>
      <c r="V39" s="479" t="s">
        <v>516</v>
      </c>
      <c r="W39" s="400">
        <v>10</v>
      </c>
      <c r="X39" s="479" t="s">
        <v>2017</v>
      </c>
      <c r="Y39" s="479" t="s">
        <v>2017</v>
      </c>
      <c r="Z39" s="479" t="s">
        <v>516</v>
      </c>
      <c r="AA39" s="266"/>
      <c r="AB39" s="411"/>
      <c r="AC39" s="82">
        <v>0</v>
      </c>
      <c r="AD39" s="82">
        <v>0</v>
      </c>
      <c r="AE39" s="411" t="s">
        <v>2097</v>
      </c>
      <c r="AF39" s="412">
        <v>1</v>
      </c>
      <c r="AG39" s="413">
        <f t="shared" si="1"/>
        <v>0</v>
      </c>
      <c r="AH39" s="413">
        <f t="shared" si="2"/>
        <v>0</v>
      </c>
      <c r="AI39" s="185"/>
      <c r="AJ39" s="103"/>
      <c r="AK39" s="449"/>
      <c r="AL39" s="449"/>
      <c r="AM39" s="449"/>
      <c r="AN39" s="449"/>
      <c r="AO39" s="449"/>
      <c r="AP39" s="449"/>
      <c r="AQ39" s="449"/>
      <c r="AR39" s="449"/>
      <c r="AS39" s="449"/>
      <c r="AT39" s="449"/>
      <c r="AU39" s="449"/>
      <c r="AV39" s="449"/>
      <c r="AW39" s="449"/>
      <c r="AX39" s="449"/>
      <c r="AY39" s="449"/>
      <c r="AZ39" s="449"/>
      <c r="BA39" s="449"/>
      <c r="BB39" s="449"/>
      <c r="BC39" s="449"/>
      <c r="BD39" s="449"/>
      <c r="BE39" s="449"/>
      <c r="BF39" s="449"/>
      <c r="BG39" s="449"/>
      <c r="BH39" s="449"/>
      <c r="BI39" s="448"/>
    </row>
    <row r="40" spans="1:147" ht="15" customHeight="1" x14ac:dyDescent="0.35">
      <c r="A40" s="358" t="s">
        <v>2056</v>
      </c>
      <c r="B40" s="81" t="s">
        <v>693</v>
      </c>
      <c r="C40" s="486">
        <v>44562</v>
      </c>
      <c r="D40" s="486">
        <v>45657</v>
      </c>
      <c r="E40" s="305">
        <v>221</v>
      </c>
      <c r="F40" s="306">
        <v>221</v>
      </c>
      <c r="G40" s="307">
        <f t="shared" ref="G40:G41" si="7">E40/25.462</f>
        <v>8.679600974000472</v>
      </c>
      <c r="H40" s="474" t="s">
        <v>2011</v>
      </c>
      <c r="I40" s="145">
        <v>0</v>
      </c>
      <c r="J40" s="145">
        <v>0</v>
      </c>
      <c r="K40" s="145">
        <v>0</v>
      </c>
      <c r="L40" s="145">
        <v>140</v>
      </c>
      <c r="M40" s="145">
        <v>81</v>
      </c>
      <c r="N40" s="145">
        <v>0</v>
      </c>
      <c r="O40" s="145">
        <v>0</v>
      </c>
      <c r="P40" s="475">
        <v>215</v>
      </c>
      <c r="Q40" s="476" t="s">
        <v>2138</v>
      </c>
      <c r="R40" s="477">
        <v>0</v>
      </c>
      <c r="S40" s="476" t="s">
        <v>170</v>
      </c>
      <c r="T40" s="478" t="s">
        <v>2094</v>
      </c>
      <c r="U40" s="479" t="s">
        <v>2139</v>
      </c>
      <c r="V40" s="479" t="s">
        <v>2140</v>
      </c>
      <c r="W40" s="400">
        <v>221</v>
      </c>
      <c r="X40" s="479" t="s">
        <v>2017</v>
      </c>
      <c r="Y40" s="479" t="s">
        <v>2017</v>
      </c>
      <c r="Z40" s="479" t="s">
        <v>516</v>
      </c>
      <c r="AA40" s="266"/>
      <c r="AB40" s="411"/>
      <c r="AC40" s="82">
        <v>0</v>
      </c>
      <c r="AD40" s="82">
        <v>0</v>
      </c>
      <c r="AE40" s="411" t="s">
        <v>2097</v>
      </c>
      <c r="AF40" s="412">
        <v>1</v>
      </c>
      <c r="AG40" s="413">
        <f t="shared" si="1"/>
        <v>0</v>
      </c>
      <c r="AH40" s="413">
        <f t="shared" si="2"/>
        <v>221</v>
      </c>
      <c r="AI40" s="106"/>
      <c r="AJ40" s="105"/>
      <c r="AK40" s="449"/>
      <c r="AL40" s="449"/>
      <c r="AM40" s="449"/>
      <c r="AN40" s="449"/>
      <c r="AO40" s="449"/>
      <c r="AP40" s="449"/>
      <c r="AQ40" s="449"/>
      <c r="AR40" s="449"/>
      <c r="AS40" s="449"/>
      <c r="AT40" s="449"/>
      <c r="AU40" s="449"/>
      <c r="AV40" s="449"/>
      <c r="AW40" s="449"/>
      <c r="AX40" s="449"/>
      <c r="AY40" s="449"/>
      <c r="AZ40" s="449"/>
      <c r="BA40" s="449"/>
      <c r="BB40" s="449"/>
      <c r="BC40" s="449"/>
      <c r="BD40" s="449"/>
      <c r="BE40" s="449"/>
      <c r="BF40" s="449"/>
      <c r="BG40" s="449"/>
      <c r="BH40" s="449"/>
      <c r="BI40" s="448"/>
    </row>
    <row r="41" spans="1:147" ht="15" customHeight="1" x14ac:dyDescent="0.35">
      <c r="A41" s="358" t="s">
        <v>2056</v>
      </c>
      <c r="B41" s="81" t="s">
        <v>700</v>
      </c>
      <c r="C41" s="486">
        <v>44562</v>
      </c>
      <c r="D41" s="486">
        <v>45657</v>
      </c>
      <c r="E41" s="305">
        <v>144</v>
      </c>
      <c r="F41" s="306">
        <v>144</v>
      </c>
      <c r="G41" s="307">
        <f t="shared" si="7"/>
        <v>5.6554866074935202</v>
      </c>
      <c r="H41" s="474" t="s">
        <v>2011</v>
      </c>
      <c r="I41" s="145">
        <v>0</v>
      </c>
      <c r="J41" s="145">
        <v>0</v>
      </c>
      <c r="K41" s="145">
        <v>0</v>
      </c>
      <c r="L41" s="145">
        <v>80</v>
      </c>
      <c r="M41" s="145">
        <v>40</v>
      </c>
      <c r="N41" s="145">
        <v>14</v>
      </c>
      <c r="O41" s="145">
        <v>10</v>
      </c>
      <c r="P41" s="475">
        <v>96</v>
      </c>
      <c r="Q41" s="476" t="s">
        <v>2138</v>
      </c>
      <c r="R41" s="477">
        <v>0</v>
      </c>
      <c r="S41" s="476" t="s">
        <v>170</v>
      </c>
      <c r="T41" s="478" t="s">
        <v>2083</v>
      </c>
      <c r="U41" s="479" t="s">
        <v>2141</v>
      </c>
      <c r="V41" s="479" t="s">
        <v>2140</v>
      </c>
      <c r="W41" s="400">
        <v>144</v>
      </c>
      <c r="X41" s="479" t="s">
        <v>2017</v>
      </c>
      <c r="Y41" s="479" t="s">
        <v>2017</v>
      </c>
      <c r="Z41" s="479" t="s">
        <v>516</v>
      </c>
      <c r="AA41" s="266"/>
      <c r="AB41" s="411" t="s">
        <v>102</v>
      </c>
      <c r="AC41" s="82">
        <v>0</v>
      </c>
      <c r="AD41" s="82" t="s">
        <v>102</v>
      </c>
      <c r="AE41" s="411" t="s">
        <v>2142</v>
      </c>
      <c r="AF41" s="412">
        <v>1</v>
      </c>
      <c r="AG41" s="413">
        <f t="shared" si="1"/>
        <v>0</v>
      </c>
      <c r="AH41" s="413">
        <f t="shared" si="2"/>
        <v>144</v>
      </c>
      <c r="AI41" s="106"/>
      <c r="AJ41" s="105"/>
      <c r="AK41" s="449"/>
      <c r="AL41" s="449"/>
      <c r="AM41" s="449"/>
      <c r="AN41" s="449"/>
      <c r="AO41" s="449"/>
      <c r="AP41" s="449"/>
      <c r="AQ41" s="449"/>
      <c r="AR41" s="449"/>
      <c r="AS41" s="449"/>
      <c r="AT41" s="449"/>
      <c r="AU41" s="449"/>
      <c r="AV41" s="449"/>
      <c r="AW41" s="449"/>
      <c r="AX41" s="449"/>
      <c r="AY41" s="449"/>
      <c r="AZ41" s="449"/>
      <c r="BA41" s="449"/>
      <c r="BB41" s="449"/>
      <c r="BC41" s="449"/>
      <c r="BD41" s="449"/>
      <c r="BE41" s="449"/>
      <c r="BF41" s="449"/>
      <c r="BG41" s="449"/>
      <c r="BH41" s="449"/>
      <c r="BI41" s="448"/>
    </row>
    <row r="42" spans="1:147" s="104" customFormat="1" ht="15" customHeight="1" x14ac:dyDescent="0.35">
      <c r="A42" s="358" t="s">
        <v>2056</v>
      </c>
      <c r="B42" s="81" t="s">
        <v>706</v>
      </c>
      <c r="C42" s="486">
        <v>44197</v>
      </c>
      <c r="D42" s="486">
        <v>45657</v>
      </c>
      <c r="E42" s="555">
        <v>4625</v>
      </c>
      <c r="F42" s="556">
        <v>2100</v>
      </c>
      <c r="G42" s="556">
        <f>F42/25.462</f>
        <v>82.475846359280496</v>
      </c>
      <c r="H42" s="474" t="s">
        <v>2011</v>
      </c>
      <c r="I42" s="145">
        <v>0</v>
      </c>
      <c r="J42" s="145">
        <v>0</v>
      </c>
      <c r="K42" s="146">
        <v>658.3</v>
      </c>
      <c r="L42" s="146">
        <v>658.3</v>
      </c>
      <c r="M42" s="146">
        <v>783.4</v>
      </c>
      <c r="N42" s="146">
        <v>0</v>
      </c>
      <c r="O42" s="145">
        <v>0</v>
      </c>
      <c r="P42" s="475">
        <v>0</v>
      </c>
      <c r="Q42" s="476" t="s">
        <v>2143</v>
      </c>
      <c r="R42" s="477">
        <v>0</v>
      </c>
      <c r="S42" s="476" t="s">
        <v>170</v>
      </c>
      <c r="T42" s="478" t="s">
        <v>2083</v>
      </c>
      <c r="U42" s="479" t="s">
        <v>2144</v>
      </c>
      <c r="V42" s="479" t="s">
        <v>2145</v>
      </c>
      <c r="W42" s="400">
        <v>4625</v>
      </c>
      <c r="X42" s="479" t="s">
        <v>2146</v>
      </c>
      <c r="Y42" s="479" t="s">
        <v>2115</v>
      </c>
      <c r="Z42" s="479" t="s">
        <v>516</v>
      </c>
      <c r="AA42" s="266"/>
      <c r="AB42" s="411"/>
      <c r="AC42" s="82">
        <v>0</v>
      </c>
      <c r="AD42" s="82">
        <v>0</v>
      </c>
      <c r="AE42" s="411" t="s">
        <v>2097</v>
      </c>
      <c r="AF42" s="412">
        <v>1</v>
      </c>
      <c r="AG42" s="413">
        <f t="shared" si="1"/>
        <v>0</v>
      </c>
      <c r="AH42" s="413">
        <f t="shared" si="2"/>
        <v>2100</v>
      </c>
      <c r="AI42" s="185"/>
      <c r="AJ42" s="103"/>
      <c r="AK42" s="449"/>
      <c r="AL42" s="449"/>
      <c r="AM42" s="449"/>
      <c r="AN42" s="449"/>
      <c r="AO42" s="449"/>
      <c r="AP42" s="449"/>
      <c r="AQ42" s="449"/>
      <c r="AR42" s="449"/>
      <c r="AS42" s="449"/>
      <c r="AT42" s="449"/>
      <c r="AU42" s="449"/>
      <c r="AV42" s="449"/>
      <c r="AW42" s="449"/>
      <c r="AX42" s="449"/>
      <c r="AY42" s="449"/>
      <c r="AZ42" s="449"/>
      <c r="BA42" s="449"/>
      <c r="BB42" s="449"/>
      <c r="BC42" s="449"/>
      <c r="BD42" s="449"/>
      <c r="BE42" s="449"/>
      <c r="BF42" s="449"/>
      <c r="BG42" s="449"/>
      <c r="BH42" s="449"/>
      <c r="BI42" s="448"/>
    </row>
    <row r="43" spans="1:147" s="183" customFormat="1" ht="15" customHeight="1" x14ac:dyDescent="0.35">
      <c r="A43" s="358" t="s">
        <v>2056</v>
      </c>
      <c r="B43" s="230" t="s">
        <v>712</v>
      </c>
      <c r="C43" s="277">
        <v>45078</v>
      </c>
      <c r="D43" s="277">
        <v>46295</v>
      </c>
      <c r="E43" s="555">
        <v>0</v>
      </c>
      <c r="F43" s="556">
        <v>1104.2</v>
      </c>
      <c r="G43" s="556">
        <f>F43/23.742</f>
        <v>46.508297531800189</v>
      </c>
      <c r="H43" s="226" t="s">
        <v>2030</v>
      </c>
      <c r="I43" s="226">
        <v>0</v>
      </c>
      <c r="J43" s="226">
        <v>0</v>
      </c>
      <c r="K43" s="226">
        <v>0</v>
      </c>
      <c r="L43" s="226">
        <v>0</v>
      </c>
      <c r="M43" s="226">
        <v>400</v>
      </c>
      <c r="N43" s="226">
        <v>400</v>
      </c>
      <c r="O43" s="226">
        <v>304.2</v>
      </c>
      <c r="P43" s="475">
        <v>246</v>
      </c>
      <c r="Q43" s="476" t="s">
        <v>2147</v>
      </c>
      <c r="R43" s="226" t="s">
        <v>170</v>
      </c>
      <c r="S43" s="226" t="s">
        <v>170</v>
      </c>
      <c r="T43" s="226" t="s">
        <v>2083</v>
      </c>
      <c r="U43" s="226" t="s">
        <v>2148</v>
      </c>
      <c r="V43" s="226" t="s">
        <v>2149</v>
      </c>
      <c r="W43" s="226" t="s">
        <v>170</v>
      </c>
      <c r="X43" s="226" t="s">
        <v>170</v>
      </c>
      <c r="Y43" s="226" t="s">
        <v>170</v>
      </c>
      <c r="Z43" s="226" t="s">
        <v>170</v>
      </c>
      <c r="AA43" s="368"/>
      <c r="AB43" s="389" t="s">
        <v>170</v>
      </c>
      <c r="AC43" s="416">
        <v>0</v>
      </c>
      <c r="AD43" s="416">
        <v>0</v>
      </c>
      <c r="AE43" s="226" t="s">
        <v>2136</v>
      </c>
      <c r="AF43" s="417">
        <v>1</v>
      </c>
      <c r="AG43" s="413">
        <f t="shared" si="1"/>
        <v>0</v>
      </c>
      <c r="AH43" s="413">
        <f t="shared" si="2"/>
        <v>1104.2</v>
      </c>
      <c r="AI43" s="163"/>
      <c r="AJ43" s="163"/>
      <c r="AK43" s="450" t="s">
        <v>2035</v>
      </c>
      <c r="AL43" s="451" t="s">
        <v>2150</v>
      </c>
      <c r="AM43" s="451" t="s">
        <v>2035</v>
      </c>
      <c r="AN43" s="451" t="s">
        <v>2151</v>
      </c>
      <c r="AO43" s="451" t="s">
        <v>2035</v>
      </c>
      <c r="AP43" s="451" t="s">
        <v>2152</v>
      </c>
      <c r="AQ43" s="451" t="s">
        <v>2035</v>
      </c>
      <c r="AR43" s="451" t="s">
        <v>2153</v>
      </c>
      <c r="AS43" s="451" t="s">
        <v>2035</v>
      </c>
      <c r="AT43" s="451" t="s">
        <v>2154</v>
      </c>
      <c r="AU43" s="451" t="s">
        <v>2035</v>
      </c>
      <c r="AV43" s="451" t="s">
        <v>2154</v>
      </c>
      <c r="AW43" s="451" t="s">
        <v>1636</v>
      </c>
      <c r="AX43" s="451" t="s">
        <v>170</v>
      </c>
      <c r="AY43" s="451" t="s">
        <v>1636</v>
      </c>
      <c r="AZ43" s="451" t="s">
        <v>170</v>
      </c>
      <c r="BA43" s="451" t="s">
        <v>1636</v>
      </c>
      <c r="BB43" s="451" t="s">
        <v>170</v>
      </c>
      <c r="BC43" s="451" t="s">
        <v>1636</v>
      </c>
      <c r="BD43" s="451" t="s">
        <v>170</v>
      </c>
      <c r="BE43" s="451" t="s">
        <v>1636</v>
      </c>
      <c r="BF43" s="451" t="s">
        <v>170</v>
      </c>
      <c r="BG43" s="451" t="s">
        <v>1636</v>
      </c>
      <c r="BH43" s="451" t="s">
        <v>170</v>
      </c>
      <c r="BI43" s="451" t="s">
        <v>170</v>
      </c>
      <c r="BJ43" s="163" t="s">
        <v>170</v>
      </c>
      <c r="BK43" s="163" t="s">
        <v>170</v>
      </c>
      <c r="BL43" s="163" t="s">
        <v>170</v>
      </c>
      <c r="BM43" s="163" t="s">
        <v>170</v>
      </c>
      <c r="BN43" s="163" t="s">
        <v>170</v>
      </c>
      <c r="BO43" s="163" t="s">
        <v>170</v>
      </c>
      <c r="BP43" s="163" t="s">
        <v>170</v>
      </c>
      <c r="BQ43" s="103"/>
      <c r="BR43" s="103"/>
      <c r="BS43" s="103"/>
      <c r="BT43" s="103"/>
      <c r="BU43" s="103"/>
      <c r="BV43" s="103"/>
      <c r="BW43" s="103"/>
      <c r="BX43" s="103"/>
      <c r="BY43" s="103"/>
      <c r="BZ43" s="103"/>
      <c r="CA43" s="103"/>
      <c r="CB43" s="103"/>
      <c r="CC43" s="103"/>
      <c r="CD43" s="103"/>
      <c r="CE43" s="103"/>
      <c r="CF43" s="103"/>
      <c r="CG43" s="103"/>
      <c r="CH43" s="103"/>
      <c r="CI43" s="103"/>
      <c r="CJ43" s="103"/>
      <c r="CK43" s="103"/>
      <c r="CL43" s="103"/>
      <c r="CM43" s="103"/>
      <c r="CN43" s="103"/>
      <c r="CO43" s="103"/>
      <c r="CP43" s="103"/>
      <c r="CQ43" s="103"/>
      <c r="CR43" s="103"/>
      <c r="CS43" s="103"/>
      <c r="CT43" s="103"/>
      <c r="CU43" s="103"/>
      <c r="CV43" s="103"/>
      <c r="CW43" s="103"/>
      <c r="CX43" s="103"/>
      <c r="CY43" s="103"/>
      <c r="CZ43" s="103"/>
      <c r="DA43" s="103"/>
      <c r="DB43" s="103"/>
      <c r="DC43" s="103"/>
      <c r="DD43" s="103"/>
      <c r="DE43" s="103"/>
      <c r="DF43" s="103"/>
      <c r="DG43" s="103"/>
      <c r="DH43" s="103"/>
      <c r="DI43" s="103"/>
      <c r="DJ43" s="103"/>
      <c r="DK43" s="103"/>
      <c r="DL43" s="103"/>
      <c r="DM43" s="103"/>
      <c r="DN43" s="103"/>
      <c r="DO43" s="103"/>
      <c r="DP43" s="103"/>
      <c r="DQ43" s="103"/>
      <c r="DR43" s="103"/>
      <c r="DS43" s="103"/>
      <c r="DT43" s="103"/>
      <c r="DU43" s="103"/>
      <c r="DV43" s="103"/>
      <c r="DW43" s="103"/>
      <c r="DX43" s="103"/>
      <c r="DY43" s="103"/>
      <c r="DZ43" s="103"/>
      <c r="EA43" s="103"/>
      <c r="EB43" s="103"/>
      <c r="EC43" s="103"/>
      <c r="ED43" s="103"/>
      <c r="EE43" s="103"/>
      <c r="EF43" s="103"/>
      <c r="EG43" s="103"/>
      <c r="EH43" s="103"/>
      <c r="EI43" s="103"/>
      <c r="EJ43" s="103"/>
      <c r="EK43" s="103"/>
      <c r="EL43" s="103"/>
      <c r="EM43" s="103"/>
      <c r="EN43" s="103"/>
      <c r="EO43" s="103"/>
      <c r="EP43" s="103"/>
      <c r="EQ43" s="103"/>
    </row>
    <row r="44" spans="1:147" ht="15" customHeight="1" x14ac:dyDescent="0.35">
      <c r="A44" s="358" t="s">
        <v>2155</v>
      </c>
      <c r="B44" s="81" t="s">
        <v>724</v>
      </c>
      <c r="C44" s="486">
        <v>44562</v>
      </c>
      <c r="D44" s="486">
        <v>45291</v>
      </c>
      <c r="E44" s="305">
        <v>915.6</v>
      </c>
      <c r="F44" s="306">
        <v>915.6</v>
      </c>
      <c r="G44" s="306">
        <f t="shared" ref="G44:G47" si="8">E44/25.462</f>
        <v>35.959469012646295</v>
      </c>
      <c r="H44" s="474" t="s">
        <v>2011</v>
      </c>
      <c r="I44" s="147">
        <v>0</v>
      </c>
      <c r="J44" s="148">
        <v>0</v>
      </c>
      <c r="K44" s="149">
        <v>578.5</v>
      </c>
      <c r="L44" s="149">
        <v>337.1</v>
      </c>
      <c r="M44" s="149">
        <v>0</v>
      </c>
      <c r="N44" s="149">
        <v>0</v>
      </c>
      <c r="O44" s="148">
        <v>0</v>
      </c>
      <c r="P44" s="148">
        <v>0</v>
      </c>
      <c r="Q44" s="127" t="s">
        <v>2017</v>
      </c>
      <c r="R44" s="126">
        <v>0</v>
      </c>
      <c r="S44" s="127" t="s">
        <v>2017</v>
      </c>
      <c r="T44" s="126" t="s">
        <v>2015</v>
      </c>
      <c r="U44" s="128" t="s">
        <v>2156</v>
      </c>
      <c r="V44" s="128" t="s">
        <v>2157</v>
      </c>
      <c r="W44" s="126">
        <v>915.6</v>
      </c>
      <c r="X44" s="126" t="s">
        <v>170</v>
      </c>
      <c r="Y44" s="126" t="s">
        <v>170</v>
      </c>
      <c r="Z44" s="126" t="s">
        <v>736</v>
      </c>
      <c r="AA44" s="266"/>
      <c r="AB44" s="411"/>
      <c r="AC44" s="82">
        <v>0</v>
      </c>
      <c r="AD44" s="82">
        <v>0</v>
      </c>
      <c r="AE44" s="411" t="s">
        <v>2158</v>
      </c>
      <c r="AF44" s="412">
        <v>1</v>
      </c>
      <c r="AG44" s="413">
        <f t="shared" si="1"/>
        <v>0</v>
      </c>
      <c r="AH44" s="413">
        <f t="shared" si="2"/>
        <v>915.6</v>
      </c>
      <c r="AI44" s="106"/>
      <c r="AJ44" s="105"/>
      <c r="AK44" s="449"/>
      <c r="AL44" s="449"/>
      <c r="AM44" s="449"/>
      <c r="AN44" s="449"/>
      <c r="AO44" s="449"/>
      <c r="AP44" s="449"/>
      <c r="AQ44" s="449"/>
      <c r="AR44" s="449"/>
      <c r="AS44" s="449"/>
      <c r="AT44" s="449"/>
      <c r="AU44" s="449"/>
      <c r="AV44" s="449"/>
      <c r="AW44" s="449"/>
      <c r="AX44" s="449"/>
      <c r="AY44" s="449"/>
      <c r="AZ44" s="449"/>
      <c r="BA44" s="449"/>
      <c r="BB44" s="449"/>
      <c r="BC44" s="449"/>
      <c r="BD44" s="449"/>
      <c r="BE44" s="449"/>
      <c r="BF44" s="449"/>
      <c r="BG44" s="449"/>
      <c r="BH44" s="449"/>
      <c r="BI44" s="448"/>
    </row>
    <row r="45" spans="1:147" ht="15" customHeight="1" x14ac:dyDescent="0.35">
      <c r="A45" s="358" t="s">
        <v>2155</v>
      </c>
      <c r="B45" s="81" t="s">
        <v>747</v>
      </c>
      <c r="C45" s="486">
        <v>44562</v>
      </c>
      <c r="D45" s="486">
        <v>45291</v>
      </c>
      <c r="E45" s="305">
        <v>330.6</v>
      </c>
      <c r="F45" s="306">
        <v>330.6</v>
      </c>
      <c r="G45" s="306">
        <f t="shared" si="8"/>
        <v>12.984054669703873</v>
      </c>
      <c r="H45" s="474" t="s">
        <v>2011</v>
      </c>
      <c r="I45" s="147">
        <v>0</v>
      </c>
      <c r="J45" s="148">
        <v>0</v>
      </c>
      <c r="K45" s="149">
        <v>179.8</v>
      </c>
      <c r="L45" s="149">
        <v>150.80000000000001</v>
      </c>
      <c r="M45" s="149">
        <v>0</v>
      </c>
      <c r="N45" s="149">
        <v>0</v>
      </c>
      <c r="O45" s="148">
        <v>0</v>
      </c>
      <c r="P45" s="148">
        <v>781</v>
      </c>
      <c r="Q45" s="126" t="s">
        <v>2159</v>
      </c>
      <c r="R45" s="126">
        <v>185</v>
      </c>
      <c r="S45" s="126" t="s">
        <v>2159</v>
      </c>
      <c r="T45" s="126" t="s">
        <v>2015</v>
      </c>
      <c r="U45" s="126" t="s">
        <v>2160</v>
      </c>
      <c r="V45" s="128" t="s">
        <v>2161</v>
      </c>
      <c r="W45" s="126">
        <v>330.6</v>
      </c>
      <c r="X45" s="126" t="s">
        <v>170</v>
      </c>
      <c r="Y45" s="126" t="s">
        <v>170</v>
      </c>
      <c r="Z45" s="126" t="s">
        <v>736</v>
      </c>
      <c r="AA45" s="266"/>
      <c r="AB45" s="411"/>
      <c r="AC45" s="82">
        <v>0</v>
      </c>
      <c r="AD45" s="82">
        <v>0</v>
      </c>
      <c r="AE45" s="411" t="s">
        <v>2019</v>
      </c>
      <c r="AF45" s="412">
        <v>1</v>
      </c>
      <c r="AG45" s="413">
        <f t="shared" si="1"/>
        <v>0</v>
      </c>
      <c r="AH45" s="413">
        <f t="shared" si="2"/>
        <v>330.6</v>
      </c>
      <c r="AI45" s="106"/>
      <c r="AJ45" s="105"/>
      <c r="AK45" s="449"/>
      <c r="AL45" s="449"/>
      <c r="AM45" s="449"/>
      <c r="AN45" s="449"/>
      <c r="AO45" s="449"/>
      <c r="AP45" s="449"/>
      <c r="AQ45" s="449"/>
      <c r="AR45" s="449"/>
      <c r="AS45" s="449"/>
      <c r="AT45" s="449"/>
      <c r="AU45" s="449"/>
      <c r="AV45" s="449"/>
      <c r="AW45" s="449"/>
      <c r="AX45" s="449"/>
      <c r="AY45" s="449"/>
      <c r="AZ45" s="449"/>
      <c r="BA45" s="449"/>
      <c r="BB45" s="449"/>
      <c r="BC45" s="449"/>
      <c r="BD45" s="449"/>
      <c r="BE45" s="449"/>
      <c r="BF45" s="449"/>
      <c r="BG45" s="449"/>
      <c r="BH45" s="449"/>
      <c r="BI45" s="448"/>
    </row>
    <row r="46" spans="1:147" ht="15" customHeight="1" x14ac:dyDescent="0.35">
      <c r="A46" s="358" t="s">
        <v>2155</v>
      </c>
      <c r="B46" s="81" t="s">
        <v>754</v>
      </c>
      <c r="C46" s="486">
        <v>44562</v>
      </c>
      <c r="D46" s="486">
        <v>45291</v>
      </c>
      <c r="E46" s="305">
        <v>34.799999999999997</v>
      </c>
      <c r="F46" s="306">
        <v>34.799999999999997</v>
      </c>
      <c r="G46" s="306">
        <f t="shared" si="8"/>
        <v>1.3667425968109339</v>
      </c>
      <c r="H46" s="474" t="s">
        <v>2011</v>
      </c>
      <c r="I46" s="150">
        <v>0</v>
      </c>
      <c r="J46" s="151">
        <v>0</v>
      </c>
      <c r="K46" s="151">
        <v>1.7</v>
      </c>
      <c r="L46" s="151">
        <v>33.1</v>
      </c>
      <c r="M46" s="151">
        <v>0</v>
      </c>
      <c r="N46" s="151">
        <v>0</v>
      </c>
      <c r="O46" s="151">
        <v>0</v>
      </c>
      <c r="P46" s="151">
        <v>0</v>
      </c>
      <c r="Q46" s="130" t="s">
        <v>2017</v>
      </c>
      <c r="R46" s="129">
        <v>0</v>
      </c>
      <c r="S46" s="130" t="s">
        <v>2017</v>
      </c>
      <c r="T46" s="129" t="s">
        <v>2162</v>
      </c>
      <c r="U46" s="129" t="s">
        <v>2163</v>
      </c>
      <c r="V46" s="131" t="s">
        <v>2164</v>
      </c>
      <c r="W46" s="129">
        <v>34.799999999999997</v>
      </c>
      <c r="X46" s="129" t="s">
        <v>170</v>
      </c>
      <c r="Y46" s="129" t="s">
        <v>170</v>
      </c>
      <c r="Z46" s="129" t="s">
        <v>736</v>
      </c>
      <c r="AA46" s="266"/>
      <c r="AB46" s="411"/>
      <c r="AC46" s="82">
        <v>0</v>
      </c>
      <c r="AD46" s="82">
        <v>0</v>
      </c>
      <c r="AE46" s="411" t="s">
        <v>2158</v>
      </c>
      <c r="AF46" s="412">
        <v>1</v>
      </c>
      <c r="AG46" s="413">
        <f t="shared" si="1"/>
        <v>0</v>
      </c>
      <c r="AH46" s="413">
        <f t="shared" si="2"/>
        <v>34.799999999999997</v>
      </c>
      <c r="AI46" s="106"/>
      <c r="AJ46" s="105"/>
      <c r="AK46" s="449"/>
      <c r="AL46" s="449"/>
      <c r="AM46" s="449"/>
      <c r="AN46" s="449"/>
      <c r="AO46" s="449"/>
      <c r="AP46" s="449"/>
      <c r="AQ46" s="449"/>
      <c r="AR46" s="449"/>
      <c r="AS46" s="449"/>
      <c r="AT46" s="449"/>
      <c r="AU46" s="449"/>
      <c r="AV46" s="449"/>
      <c r="AW46" s="449"/>
      <c r="AX46" s="449"/>
      <c r="AY46" s="449"/>
      <c r="AZ46" s="449"/>
      <c r="BA46" s="449"/>
      <c r="BB46" s="449"/>
      <c r="BC46" s="449"/>
      <c r="BD46" s="449"/>
      <c r="BE46" s="449"/>
      <c r="BF46" s="449"/>
      <c r="BG46" s="449"/>
      <c r="BH46" s="449"/>
      <c r="BI46" s="448"/>
    </row>
    <row r="47" spans="1:147" ht="15" customHeight="1" x14ac:dyDescent="0.35">
      <c r="A47" s="358" t="s">
        <v>2155</v>
      </c>
      <c r="B47" s="81" t="s">
        <v>762</v>
      </c>
      <c r="C47" s="486">
        <v>44562</v>
      </c>
      <c r="D47" s="486">
        <v>46022</v>
      </c>
      <c r="E47" s="305">
        <v>165.3</v>
      </c>
      <c r="F47" s="306">
        <v>165.3</v>
      </c>
      <c r="G47" s="306">
        <f t="shared" si="8"/>
        <v>6.4920273348519366</v>
      </c>
      <c r="H47" s="474" t="s">
        <v>2011</v>
      </c>
      <c r="I47" s="150">
        <v>0</v>
      </c>
      <c r="J47" s="151">
        <v>0</v>
      </c>
      <c r="K47" s="151">
        <v>61.9</v>
      </c>
      <c r="L47" s="151">
        <v>38.799999999999997</v>
      </c>
      <c r="M47" s="151">
        <v>33.200000000000003</v>
      </c>
      <c r="N47" s="151">
        <v>31.4</v>
      </c>
      <c r="O47" s="151">
        <v>0</v>
      </c>
      <c r="P47" s="151">
        <v>0</v>
      </c>
      <c r="Q47" s="130" t="s">
        <v>2017</v>
      </c>
      <c r="R47" s="129">
        <v>0</v>
      </c>
      <c r="S47" s="130" t="s">
        <v>2017</v>
      </c>
      <c r="T47" s="129" t="s">
        <v>2015</v>
      </c>
      <c r="U47" s="129" t="s">
        <v>2165</v>
      </c>
      <c r="V47" s="129" t="s">
        <v>2166</v>
      </c>
      <c r="W47" s="129">
        <v>165.3</v>
      </c>
      <c r="X47" s="129" t="s">
        <v>170</v>
      </c>
      <c r="Y47" s="129" t="s">
        <v>170</v>
      </c>
      <c r="Z47" s="129" t="s">
        <v>736</v>
      </c>
      <c r="AA47" s="266"/>
      <c r="AB47" s="411"/>
      <c r="AC47" s="82">
        <v>0</v>
      </c>
      <c r="AD47" s="82">
        <v>0</v>
      </c>
      <c r="AE47" s="411" t="s">
        <v>2158</v>
      </c>
      <c r="AF47" s="412">
        <v>1</v>
      </c>
      <c r="AG47" s="413">
        <f t="shared" si="1"/>
        <v>0</v>
      </c>
      <c r="AH47" s="413">
        <f t="shared" si="2"/>
        <v>165.3</v>
      </c>
      <c r="AI47" s="106"/>
      <c r="AJ47" s="105"/>
      <c r="AK47" s="449"/>
      <c r="AL47" s="449"/>
      <c r="AM47" s="449"/>
      <c r="AN47" s="449"/>
      <c r="AO47" s="449"/>
      <c r="AP47" s="449"/>
      <c r="AQ47" s="449"/>
      <c r="AR47" s="449"/>
      <c r="AS47" s="449"/>
      <c r="AT47" s="449"/>
      <c r="AU47" s="449"/>
      <c r="AV47" s="449"/>
      <c r="AW47" s="449"/>
      <c r="AX47" s="449"/>
      <c r="AY47" s="449"/>
      <c r="AZ47" s="449"/>
      <c r="BA47" s="449"/>
      <c r="BB47" s="449"/>
      <c r="BC47" s="449"/>
      <c r="BD47" s="449"/>
      <c r="BE47" s="449"/>
      <c r="BF47" s="449"/>
      <c r="BG47" s="449"/>
      <c r="BH47" s="449"/>
      <c r="BI47" s="448"/>
    </row>
    <row r="48" spans="1:147" s="183" customFormat="1" ht="15" customHeight="1" x14ac:dyDescent="0.35">
      <c r="A48" s="358" t="s">
        <v>2167</v>
      </c>
      <c r="B48" s="230" t="s">
        <v>776</v>
      </c>
      <c r="C48" s="277">
        <v>45108</v>
      </c>
      <c r="D48" s="277">
        <v>46203</v>
      </c>
      <c r="E48" s="555">
        <v>0</v>
      </c>
      <c r="F48" s="556">
        <v>66.7</v>
      </c>
      <c r="G48" s="556">
        <f>F48/23.742</f>
        <v>2.8093673658495493</v>
      </c>
      <c r="H48" s="226" t="s">
        <v>2011</v>
      </c>
      <c r="I48" s="149">
        <v>0</v>
      </c>
      <c r="J48" s="149">
        <v>0</v>
      </c>
      <c r="K48" s="149">
        <v>0</v>
      </c>
      <c r="L48" s="149">
        <v>11.375</v>
      </c>
      <c r="M48" s="149">
        <v>7.9180000000000001</v>
      </c>
      <c r="N48" s="149">
        <v>30.009</v>
      </c>
      <c r="O48" s="149">
        <v>17.372</v>
      </c>
      <c r="P48" s="149">
        <v>0</v>
      </c>
      <c r="Q48" s="226" t="s">
        <v>170</v>
      </c>
      <c r="R48" s="226" t="s">
        <v>170</v>
      </c>
      <c r="S48" s="226" t="s">
        <v>170</v>
      </c>
      <c r="T48" s="226" t="s">
        <v>2032</v>
      </c>
      <c r="U48" s="226" t="s">
        <v>2168</v>
      </c>
      <c r="V48" s="226" t="s">
        <v>170</v>
      </c>
      <c r="W48" s="226" t="s">
        <v>170</v>
      </c>
      <c r="X48" s="226" t="s">
        <v>170</v>
      </c>
      <c r="Y48" s="226" t="s">
        <v>170</v>
      </c>
      <c r="Z48" s="490" t="s">
        <v>772</v>
      </c>
      <c r="AA48" s="369"/>
      <c r="AB48" s="230"/>
      <c r="AC48" s="416">
        <v>0</v>
      </c>
      <c r="AD48" s="416">
        <v>0</v>
      </c>
      <c r="AE48" s="226" t="s">
        <v>2019</v>
      </c>
      <c r="AF48" s="417">
        <v>1</v>
      </c>
      <c r="AG48" s="413">
        <f t="shared" si="1"/>
        <v>0</v>
      </c>
      <c r="AH48" s="413">
        <f t="shared" si="2"/>
        <v>66.7</v>
      </c>
      <c r="AI48" s="163"/>
      <c r="AJ48" s="164"/>
      <c r="AK48" s="450" t="s">
        <v>2035</v>
      </c>
      <c r="AL48" s="451" t="s">
        <v>2169</v>
      </c>
      <c r="AM48" s="451" t="s">
        <v>2035</v>
      </c>
      <c r="AN48" s="451" t="s">
        <v>2170</v>
      </c>
      <c r="AO48" s="451" t="s">
        <v>2035</v>
      </c>
      <c r="AP48" s="451" t="s">
        <v>2171</v>
      </c>
      <c r="AQ48" s="451" t="s">
        <v>2035</v>
      </c>
      <c r="AR48" s="451" t="s">
        <v>2172</v>
      </c>
      <c r="AS48" s="451" t="s">
        <v>2035</v>
      </c>
      <c r="AT48" s="451" t="s">
        <v>2173</v>
      </c>
      <c r="AU48" s="451" t="s">
        <v>2035</v>
      </c>
      <c r="AV48" s="451" t="s">
        <v>2174</v>
      </c>
      <c r="AW48" s="451" t="s">
        <v>1636</v>
      </c>
      <c r="AX48" s="451" t="s">
        <v>170</v>
      </c>
      <c r="AY48" s="451" t="s">
        <v>1636</v>
      </c>
      <c r="AZ48" s="451" t="s">
        <v>170</v>
      </c>
      <c r="BA48" s="451" t="s">
        <v>1636</v>
      </c>
      <c r="BB48" s="451" t="s">
        <v>170</v>
      </c>
      <c r="BC48" s="451" t="s">
        <v>1636</v>
      </c>
      <c r="BD48" s="451" t="s">
        <v>170</v>
      </c>
      <c r="BE48" s="451" t="s">
        <v>1636</v>
      </c>
      <c r="BF48" s="451" t="s">
        <v>170</v>
      </c>
      <c r="BG48" s="451" t="s">
        <v>1636</v>
      </c>
      <c r="BH48" s="451" t="s">
        <v>170</v>
      </c>
      <c r="BI48" s="451" t="s">
        <v>170</v>
      </c>
      <c r="BJ48" s="103"/>
      <c r="BK48" s="103"/>
      <c r="BL48" s="103"/>
      <c r="BM48" s="103"/>
      <c r="BN48" s="103"/>
      <c r="BO48" s="103"/>
      <c r="BP48" s="103"/>
      <c r="BQ48" s="103"/>
      <c r="BR48" s="103"/>
      <c r="BS48" s="103"/>
      <c r="BT48" s="103"/>
      <c r="BU48" s="103"/>
      <c r="BV48" s="103"/>
      <c r="BW48" s="103"/>
      <c r="BX48" s="103"/>
      <c r="BY48" s="103"/>
      <c r="BZ48" s="103"/>
      <c r="CA48" s="103"/>
      <c r="CB48" s="103"/>
      <c r="CC48" s="103"/>
      <c r="CD48" s="103"/>
      <c r="CE48" s="103"/>
      <c r="CF48" s="103"/>
      <c r="CG48" s="103"/>
      <c r="CH48" s="103"/>
      <c r="CI48" s="103"/>
      <c r="CJ48" s="103"/>
      <c r="CK48" s="103"/>
      <c r="CL48" s="103"/>
      <c r="CM48" s="103"/>
      <c r="CN48" s="103"/>
      <c r="CO48" s="103"/>
      <c r="CP48" s="103"/>
      <c r="CQ48" s="103"/>
      <c r="CR48" s="103"/>
      <c r="CS48" s="103"/>
      <c r="CT48" s="103"/>
      <c r="CU48" s="103"/>
      <c r="CV48" s="103"/>
      <c r="CW48" s="103"/>
      <c r="CX48" s="103"/>
      <c r="CY48" s="103"/>
      <c r="CZ48" s="103"/>
      <c r="DA48" s="103"/>
      <c r="DB48" s="103"/>
      <c r="DC48" s="103"/>
      <c r="DD48" s="103"/>
      <c r="DE48" s="103"/>
      <c r="DF48" s="103"/>
      <c r="DG48" s="103"/>
      <c r="DH48" s="103"/>
      <c r="DI48" s="103"/>
      <c r="DJ48" s="103"/>
      <c r="DK48" s="103"/>
      <c r="DL48" s="103"/>
      <c r="DM48" s="103"/>
      <c r="DN48" s="103"/>
      <c r="DO48" s="103"/>
      <c r="DP48" s="103"/>
      <c r="DQ48" s="103"/>
      <c r="DR48" s="103"/>
      <c r="DS48" s="103"/>
      <c r="DT48" s="103"/>
      <c r="DU48" s="103"/>
      <c r="DV48" s="103"/>
      <c r="DW48" s="103"/>
      <c r="DX48" s="103"/>
      <c r="DY48" s="103"/>
      <c r="DZ48" s="103"/>
      <c r="EA48" s="103"/>
      <c r="EB48" s="103"/>
      <c r="EC48" s="103"/>
      <c r="ED48" s="103"/>
      <c r="EE48" s="103"/>
      <c r="EF48" s="103"/>
      <c r="EG48" s="103"/>
      <c r="EH48" s="103"/>
      <c r="EI48" s="103"/>
      <c r="EJ48" s="103"/>
      <c r="EK48" s="103"/>
      <c r="EL48" s="103"/>
      <c r="EM48" s="103"/>
      <c r="EN48" s="103"/>
      <c r="EO48" s="103"/>
      <c r="EP48" s="103"/>
      <c r="EQ48" s="103"/>
    </row>
    <row r="49" spans="1:147" s="183" customFormat="1" ht="15" customHeight="1" x14ac:dyDescent="0.35">
      <c r="A49" s="358" t="s">
        <v>2167</v>
      </c>
      <c r="B49" s="230" t="s">
        <v>769</v>
      </c>
      <c r="C49" s="491">
        <v>45108</v>
      </c>
      <c r="D49" s="491">
        <v>46203</v>
      </c>
      <c r="E49" s="555">
        <v>0</v>
      </c>
      <c r="F49" s="556">
        <v>472.2</v>
      </c>
      <c r="G49" s="556">
        <f>F49/23.742</f>
        <v>19.888804649987364</v>
      </c>
      <c r="H49" s="229" t="s">
        <v>2011</v>
      </c>
      <c r="I49" s="492">
        <v>0</v>
      </c>
      <c r="J49" s="492">
        <v>0</v>
      </c>
      <c r="K49" s="492">
        <v>0</v>
      </c>
      <c r="L49" s="492">
        <v>25.58</v>
      </c>
      <c r="M49" s="492">
        <v>157.37</v>
      </c>
      <c r="N49" s="492">
        <v>195.72</v>
      </c>
      <c r="O49" s="492">
        <v>93.53</v>
      </c>
      <c r="P49" s="492">
        <v>0</v>
      </c>
      <c r="Q49" s="229" t="s">
        <v>170</v>
      </c>
      <c r="R49" s="229" t="s">
        <v>170</v>
      </c>
      <c r="S49" s="229" t="s">
        <v>170</v>
      </c>
      <c r="T49" s="229" t="s">
        <v>2032</v>
      </c>
      <c r="U49" s="229" t="s">
        <v>2168</v>
      </c>
      <c r="V49" s="229" t="s">
        <v>170</v>
      </c>
      <c r="W49" s="229" t="s">
        <v>170</v>
      </c>
      <c r="X49" s="229" t="s">
        <v>170</v>
      </c>
      <c r="Y49" s="229" t="s">
        <v>170</v>
      </c>
      <c r="Z49" s="229" t="s">
        <v>772</v>
      </c>
      <c r="AA49" s="369"/>
      <c r="AB49" s="389"/>
      <c r="AC49" s="416">
        <v>0</v>
      </c>
      <c r="AD49" s="416">
        <v>0</v>
      </c>
      <c r="AE49" s="229" t="s">
        <v>2019</v>
      </c>
      <c r="AF49" s="416">
        <v>1</v>
      </c>
      <c r="AG49" s="413">
        <f t="shared" si="1"/>
        <v>0</v>
      </c>
      <c r="AH49" s="413">
        <f t="shared" si="2"/>
        <v>472.2</v>
      </c>
      <c r="AI49" s="163"/>
      <c r="AJ49" s="164"/>
      <c r="AK49" s="453" t="s">
        <v>2035</v>
      </c>
      <c r="AL49" s="454" t="s">
        <v>2175</v>
      </c>
      <c r="AM49" s="454" t="s">
        <v>2035</v>
      </c>
      <c r="AN49" s="454" t="s">
        <v>2170</v>
      </c>
      <c r="AO49" s="454" t="s">
        <v>2035</v>
      </c>
      <c r="AP49" s="454" t="s">
        <v>2171</v>
      </c>
      <c r="AQ49" s="454" t="s">
        <v>2035</v>
      </c>
      <c r="AR49" s="454" t="s">
        <v>2172</v>
      </c>
      <c r="AS49" s="454" t="s">
        <v>2035</v>
      </c>
      <c r="AT49" s="454" t="s">
        <v>2173</v>
      </c>
      <c r="AU49" s="454" t="s">
        <v>2035</v>
      </c>
      <c r="AV49" s="454" t="s">
        <v>2174</v>
      </c>
      <c r="AW49" s="454" t="s">
        <v>1636</v>
      </c>
      <c r="AX49" s="454" t="s">
        <v>170</v>
      </c>
      <c r="AY49" s="454" t="s">
        <v>1636</v>
      </c>
      <c r="AZ49" s="454" t="s">
        <v>170</v>
      </c>
      <c r="BA49" s="454" t="s">
        <v>1636</v>
      </c>
      <c r="BB49" s="454" t="s">
        <v>170</v>
      </c>
      <c r="BC49" s="454" t="s">
        <v>1636</v>
      </c>
      <c r="BD49" s="454" t="s">
        <v>170</v>
      </c>
      <c r="BE49" s="454" t="s">
        <v>1636</v>
      </c>
      <c r="BF49" s="454" t="s">
        <v>170</v>
      </c>
      <c r="BG49" s="454" t="s">
        <v>1636</v>
      </c>
      <c r="BH49" s="454" t="s">
        <v>170</v>
      </c>
      <c r="BI49" s="454" t="s">
        <v>170</v>
      </c>
      <c r="BJ49" s="103"/>
      <c r="BK49" s="103"/>
      <c r="BL49" s="103"/>
      <c r="BM49" s="103"/>
      <c r="BN49" s="103"/>
      <c r="BO49" s="103"/>
      <c r="BP49" s="103"/>
      <c r="BQ49" s="103"/>
      <c r="BR49" s="103"/>
      <c r="BS49" s="103"/>
      <c r="BT49" s="103"/>
      <c r="BU49" s="103"/>
      <c r="BV49" s="103"/>
      <c r="BW49" s="103"/>
      <c r="BX49" s="103"/>
      <c r="BY49" s="103"/>
      <c r="BZ49" s="103"/>
      <c r="CA49" s="103"/>
      <c r="CB49" s="103"/>
      <c r="CC49" s="103"/>
      <c r="CD49" s="103"/>
      <c r="CE49" s="103"/>
      <c r="CF49" s="103"/>
      <c r="CG49" s="103"/>
      <c r="CH49" s="103"/>
      <c r="CI49" s="103"/>
      <c r="CJ49" s="103"/>
      <c r="CK49" s="103"/>
      <c r="CL49" s="103"/>
      <c r="CM49" s="103"/>
      <c r="CN49" s="103"/>
      <c r="CO49" s="103"/>
      <c r="CP49" s="103"/>
      <c r="CQ49" s="103"/>
      <c r="CR49" s="103"/>
      <c r="CS49" s="103"/>
      <c r="CT49" s="103"/>
      <c r="CU49" s="103"/>
      <c r="CV49" s="103"/>
      <c r="CW49" s="103"/>
      <c r="CX49" s="103"/>
      <c r="CY49" s="103"/>
      <c r="CZ49" s="103"/>
      <c r="DA49" s="103"/>
      <c r="DB49" s="103"/>
      <c r="DC49" s="103"/>
      <c r="DD49" s="103"/>
      <c r="DE49" s="103"/>
      <c r="DF49" s="103"/>
      <c r="DG49" s="103"/>
      <c r="DH49" s="103"/>
      <c r="DI49" s="103"/>
      <c r="DJ49" s="103"/>
      <c r="DK49" s="103"/>
      <c r="DL49" s="103"/>
      <c r="DM49" s="103"/>
      <c r="DN49" s="103"/>
      <c r="DO49" s="103"/>
      <c r="DP49" s="103"/>
      <c r="DQ49" s="103"/>
      <c r="DR49" s="103"/>
      <c r="DS49" s="103"/>
      <c r="DT49" s="103"/>
      <c r="DU49" s="103"/>
      <c r="DV49" s="103"/>
      <c r="DW49" s="103"/>
      <c r="DX49" s="103"/>
      <c r="DY49" s="103"/>
      <c r="DZ49" s="103"/>
      <c r="EA49" s="103"/>
      <c r="EB49" s="103"/>
      <c r="EC49" s="103"/>
      <c r="ED49" s="103"/>
      <c r="EE49" s="103"/>
      <c r="EF49" s="103"/>
      <c r="EG49" s="103"/>
      <c r="EH49" s="103"/>
      <c r="EI49" s="103"/>
      <c r="EJ49" s="103"/>
      <c r="EK49" s="103"/>
      <c r="EL49" s="103"/>
      <c r="EM49" s="103"/>
      <c r="EN49" s="103"/>
      <c r="EO49" s="103"/>
      <c r="EP49" s="103"/>
      <c r="EQ49" s="103"/>
    </row>
    <row r="50" spans="1:147" s="183" customFormat="1" ht="15" customHeight="1" x14ac:dyDescent="0.35">
      <c r="A50" s="358" t="s">
        <v>2167</v>
      </c>
      <c r="B50" s="230" t="s">
        <v>785</v>
      </c>
      <c r="C50" s="491">
        <v>45108</v>
      </c>
      <c r="D50" s="491">
        <v>46203</v>
      </c>
      <c r="E50" s="555">
        <v>0</v>
      </c>
      <c r="F50" s="556">
        <v>342.5</v>
      </c>
      <c r="G50" s="556">
        <f>F50/23.742</f>
        <v>14.425911886109004</v>
      </c>
      <c r="H50" s="229" t="s">
        <v>2011</v>
      </c>
      <c r="I50" s="492">
        <v>0</v>
      </c>
      <c r="J50" s="492">
        <v>0</v>
      </c>
      <c r="K50" s="492">
        <v>0</v>
      </c>
      <c r="L50" s="492">
        <v>0.2</v>
      </c>
      <c r="M50" s="492">
        <v>113.73</v>
      </c>
      <c r="N50" s="492">
        <v>129.69</v>
      </c>
      <c r="O50" s="492">
        <v>98.91</v>
      </c>
      <c r="P50" s="492">
        <v>0</v>
      </c>
      <c r="Q50" s="229" t="s">
        <v>170</v>
      </c>
      <c r="R50" s="229" t="s">
        <v>170</v>
      </c>
      <c r="S50" s="229" t="s">
        <v>170</v>
      </c>
      <c r="T50" s="229" t="s">
        <v>2032</v>
      </c>
      <c r="U50" s="229" t="s">
        <v>2168</v>
      </c>
      <c r="V50" s="229" t="s">
        <v>170</v>
      </c>
      <c r="W50" s="229" t="s">
        <v>170</v>
      </c>
      <c r="X50" s="229" t="s">
        <v>170</v>
      </c>
      <c r="Y50" s="229" t="s">
        <v>170</v>
      </c>
      <c r="Z50" s="229" t="s">
        <v>772</v>
      </c>
      <c r="AA50" s="369"/>
      <c r="AB50" s="389"/>
      <c r="AC50" s="416">
        <v>0</v>
      </c>
      <c r="AD50" s="416">
        <v>0</v>
      </c>
      <c r="AE50" s="229" t="s">
        <v>2019</v>
      </c>
      <c r="AF50" s="416">
        <v>1</v>
      </c>
      <c r="AG50" s="413">
        <f t="shared" si="1"/>
        <v>0</v>
      </c>
      <c r="AH50" s="413">
        <f t="shared" si="2"/>
        <v>342.5</v>
      </c>
      <c r="AI50" s="163"/>
      <c r="AJ50" s="164"/>
      <c r="AK50" s="453" t="s">
        <v>2035</v>
      </c>
      <c r="AL50" s="454" t="s">
        <v>2176</v>
      </c>
      <c r="AM50" s="454" t="s">
        <v>2035</v>
      </c>
      <c r="AN50" s="454" t="s">
        <v>2170</v>
      </c>
      <c r="AO50" s="454" t="s">
        <v>2035</v>
      </c>
      <c r="AP50" s="454" t="s">
        <v>2171</v>
      </c>
      <c r="AQ50" s="454" t="s">
        <v>2035</v>
      </c>
      <c r="AR50" s="454" t="s">
        <v>2172</v>
      </c>
      <c r="AS50" s="454" t="s">
        <v>2035</v>
      </c>
      <c r="AT50" s="454" t="s">
        <v>2173</v>
      </c>
      <c r="AU50" s="454" t="s">
        <v>2035</v>
      </c>
      <c r="AV50" s="454" t="s">
        <v>2174</v>
      </c>
      <c r="AW50" s="454" t="s">
        <v>1636</v>
      </c>
      <c r="AX50" s="454" t="s">
        <v>170</v>
      </c>
      <c r="AY50" s="454" t="s">
        <v>1636</v>
      </c>
      <c r="AZ50" s="454" t="s">
        <v>170</v>
      </c>
      <c r="BA50" s="454" t="s">
        <v>1636</v>
      </c>
      <c r="BB50" s="454" t="s">
        <v>170</v>
      </c>
      <c r="BC50" s="454" t="s">
        <v>1636</v>
      </c>
      <c r="BD50" s="454" t="s">
        <v>170</v>
      </c>
      <c r="BE50" s="454" t="s">
        <v>1636</v>
      </c>
      <c r="BF50" s="454" t="s">
        <v>170</v>
      </c>
      <c r="BG50" s="454" t="s">
        <v>1636</v>
      </c>
      <c r="BH50" s="454" t="s">
        <v>170</v>
      </c>
      <c r="BI50" s="454" t="s">
        <v>170</v>
      </c>
      <c r="BJ50" s="103"/>
      <c r="BK50" s="103"/>
      <c r="BL50" s="103"/>
      <c r="BM50" s="103"/>
      <c r="BN50" s="103"/>
      <c r="BO50" s="103"/>
      <c r="BP50" s="103"/>
      <c r="BQ50" s="103"/>
      <c r="BR50" s="103"/>
      <c r="BS50" s="103"/>
      <c r="BT50" s="103"/>
      <c r="BU50" s="103"/>
      <c r="BV50" s="103"/>
      <c r="BW50" s="103"/>
      <c r="BX50" s="103"/>
      <c r="BY50" s="103"/>
      <c r="BZ50" s="103"/>
      <c r="CA50" s="103"/>
      <c r="CB50" s="103"/>
      <c r="CC50" s="103"/>
      <c r="CD50" s="103"/>
      <c r="CE50" s="103"/>
      <c r="CF50" s="103"/>
      <c r="CG50" s="103"/>
      <c r="CH50" s="103"/>
      <c r="CI50" s="103"/>
      <c r="CJ50" s="103"/>
      <c r="CK50" s="103"/>
      <c r="CL50" s="103"/>
      <c r="CM50" s="103"/>
      <c r="CN50" s="103"/>
      <c r="CO50" s="103"/>
      <c r="CP50" s="103"/>
      <c r="CQ50" s="103"/>
      <c r="CR50" s="103"/>
      <c r="CS50" s="103"/>
      <c r="CT50" s="103"/>
      <c r="CU50" s="103"/>
      <c r="CV50" s="103"/>
      <c r="CW50" s="103"/>
      <c r="CX50" s="103"/>
      <c r="CY50" s="103"/>
      <c r="CZ50" s="103"/>
      <c r="DA50" s="103"/>
      <c r="DB50" s="103"/>
      <c r="DC50" s="103"/>
      <c r="DD50" s="103"/>
      <c r="DE50" s="103"/>
      <c r="DF50" s="103"/>
      <c r="DG50" s="103"/>
      <c r="DH50" s="103"/>
      <c r="DI50" s="103"/>
      <c r="DJ50" s="103"/>
      <c r="DK50" s="103"/>
      <c r="DL50" s="103"/>
      <c r="DM50" s="103"/>
      <c r="DN50" s="103"/>
      <c r="DO50" s="103"/>
      <c r="DP50" s="103"/>
      <c r="DQ50" s="103"/>
      <c r="DR50" s="103"/>
      <c r="DS50" s="103"/>
      <c r="DT50" s="103"/>
      <c r="DU50" s="103"/>
      <c r="DV50" s="103"/>
      <c r="DW50" s="103"/>
      <c r="DX50" s="103"/>
      <c r="DY50" s="103"/>
      <c r="DZ50" s="103"/>
      <c r="EA50" s="103"/>
      <c r="EB50" s="103"/>
      <c r="EC50" s="103"/>
      <c r="ED50" s="103"/>
      <c r="EE50" s="103"/>
      <c r="EF50" s="103"/>
      <c r="EG50" s="103"/>
      <c r="EH50" s="103"/>
      <c r="EI50" s="103"/>
      <c r="EJ50" s="103"/>
      <c r="EK50" s="103"/>
      <c r="EL50" s="103"/>
      <c r="EM50" s="103"/>
      <c r="EN50" s="103"/>
      <c r="EO50" s="103"/>
      <c r="EP50" s="103"/>
      <c r="EQ50" s="103"/>
    </row>
    <row r="51" spans="1:147" s="183" customFormat="1" ht="15" customHeight="1" x14ac:dyDescent="0.35">
      <c r="A51" s="358" t="s">
        <v>2167</v>
      </c>
      <c r="B51" s="230" t="s">
        <v>792</v>
      </c>
      <c r="C51" s="491">
        <v>45108</v>
      </c>
      <c r="D51" s="491">
        <v>46203</v>
      </c>
      <c r="E51" s="555">
        <v>0</v>
      </c>
      <c r="F51" s="556">
        <v>180.6</v>
      </c>
      <c r="G51" s="556">
        <f>F51/23.742</f>
        <v>7.6067728076825869</v>
      </c>
      <c r="H51" s="229" t="s">
        <v>2011</v>
      </c>
      <c r="I51" s="492">
        <v>0</v>
      </c>
      <c r="J51" s="492">
        <v>0</v>
      </c>
      <c r="K51" s="492">
        <v>0</v>
      </c>
      <c r="L51" s="492">
        <v>31</v>
      </c>
      <c r="M51" s="492">
        <v>54.42</v>
      </c>
      <c r="N51" s="492">
        <v>61.53</v>
      </c>
      <c r="O51" s="492">
        <v>33.65</v>
      </c>
      <c r="P51" s="492">
        <v>0</v>
      </c>
      <c r="Q51" s="229" t="s">
        <v>170</v>
      </c>
      <c r="R51" s="229" t="s">
        <v>170</v>
      </c>
      <c r="S51" s="229" t="s">
        <v>170</v>
      </c>
      <c r="T51" s="229" t="s">
        <v>2032</v>
      </c>
      <c r="U51" s="229" t="s">
        <v>2168</v>
      </c>
      <c r="V51" s="229" t="s">
        <v>170</v>
      </c>
      <c r="W51" s="229" t="s">
        <v>170</v>
      </c>
      <c r="X51" s="229" t="s">
        <v>170</v>
      </c>
      <c r="Y51" s="229" t="s">
        <v>170</v>
      </c>
      <c r="Z51" s="229" t="s">
        <v>772</v>
      </c>
      <c r="AA51" s="454" t="s">
        <v>170</v>
      </c>
      <c r="AB51" s="229"/>
      <c r="AC51" s="416">
        <v>0</v>
      </c>
      <c r="AD51" s="416">
        <v>0</v>
      </c>
      <c r="AE51" s="229" t="s">
        <v>2019</v>
      </c>
      <c r="AF51" s="416">
        <v>1</v>
      </c>
      <c r="AG51" s="413">
        <f t="shared" si="1"/>
        <v>0</v>
      </c>
      <c r="AH51" s="413">
        <f t="shared" si="2"/>
        <v>180.6</v>
      </c>
      <c r="AI51" s="163"/>
      <c r="AJ51" s="164"/>
      <c r="AK51" s="453" t="s">
        <v>2035</v>
      </c>
      <c r="AL51" s="454" t="s">
        <v>2176</v>
      </c>
      <c r="AM51" s="454" t="s">
        <v>2035</v>
      </c>
      <c r="AN51" s="454" t="s">
        <v>2170</v>
      </c>
      <c r="AO51" s="454" t="s">
        <v>2035</v>
      </c>
      <c r="AP51" s="454" t="s">
        <v>2171</v>
      </c>
      <c r="AQ51" s="454" t="s">
        <v>2035</v>
      </c>
      <c r="AR51" s="454" t="s">
        <v>2172</v>
      </c>
      <c r="AS51" s="454" t="s">
        <v>2035</v>
      </c>
      <c r="AT51" s="454" t="s">
        <v>2173</v>
      </c>
      <c r="AU51" s="454" t="s">
        <v>2035</v>
      </c>
      <c r="AV51" s="454" t="s">
        <v>2174</v>
      </c>
      <c r="AW51" s="454" t="s">
        <v>1636</v>
      </c>
      <c r="AX51" s="454" t="s">
        <v>170</v>
      </c>
      <c r="AY51" s="454" t="s">
        <v>1636</v>
      </c>
      <c r="AZ51" s="454" t="s">
        <v>170</v>
      </c>
      <c r="BA51" s="454" t="s">
        <v>1636</v>
      </c>
      <c r="BB51" s="454" t="s">
        <v>170</v>
      </c>
      <c r="BC51" s="454" t="s">
        <v>1636</v>
      </c>
      <c r="BD51" s="454" t="s">
        <v>170</v>
      </c>
      <c r="BE51" s="454" t="s">
        <v>1636</v>
      </c>
      <c r="BF51" s="454" t="s">
        <v>170</v>
      </c>
      <c r="BG51" s="454" t="s">
        <v>1636</v>
      </c>
      <c r="BH51" s="454" t="s">
        <v>170</v>
      </c>
      <c r="BI51" s="454" t="s">
        <v>170</v>
      </c>
      <c r="BJ51" s="103"/>
      <c r="BK51" s="103"/>
      <c r="BL51" s="103"/>
      <c r="BM51" s="103"/>
      <c r="BN51" s="103"/>
      <c r="BO51" s="103"/>
      <c r="BP51" s="103"/>
      <c r="BQ51" s="103"/>
      <c r="BR51" s="103"/>
      <c r="BS51" s="103"/>
      <c r="BT51" s="103"/>
      <c r="BU51" s="103"/>
      <c r="BV51" s="103"/>
      <c r="BW51" s="103"/>
      <c r="BX51" s="103"/>
      <c r="BY51" s="103"/>
      <c r="BZ51" s="103"/>
      <c r="CA51" s="103"/>
      <c r="CB51" s="103"/>
      <c r="CC51" s="103"/>
      <c r="CD51" s="103"/>
      <c r="CE51" s="103"/>
      <c r="CF51" s="103"/>
      <c r="CG51" s="103"/>
      <c r="CH51" s="103"/>
      <c r="CI51" s="103"/>
      <c r="CJ51" s="103"/>
      <c r="CK51" s="103"/>
      <c r="CL51" s="103"/>
      <c r="CM51" s="103"/>
      <c r="CN51" s="103"/>
      <c r="CO51" s="103"/>
      <c r="CP51" s="103"/>
      <c r="CQ51" s="103"/>
      <c r="CR51" s="103"/>
      <c r="CS51" s="103"/>
      <c r="CT51" s="103"/>
      <c r="CU51" s="103"/>
      <c r="CV51" s="103"/>
      <c r="CW51" s="103"/>
      <c r="CX51" s="103"/>
      <c r="CY51" s="103"/>
      <c r="CZ51" s="103"/>
      <c r="DA51" s="103"/>
      <c r="DB51" s="103"/>
      <c r="DC51" s="103"/>
      <c r="DD51" s="103"/>
      <c r="DE51" s="103"/>
      <c r="DF51" s="103"/>
      <c r="DG51" s="103"/>
      <c r="DH51" s="103"/>
      <c r="DI51" s="103"/>
      <c r="DJ51" s="103"/>
      <c r="DK51" s="103"/>
      <c r="DL51" s="103"/>
      <c r="DM51" s="103"/>
      <c r="DN51" s="103"/>
      <c r="DO51" s="103"/>
      <c r="DP51" s="103"/>
      <c r="DQ51" s="103"/>
      <c r="DR51" s="103"/>
      <c r="DS51" s="103"/>
      <c r="DT51" s="103"/>
      <c r="DU51" s="103"/>
      <c r="DV51" s="103"/>
      <c r="DW51" s="103"/>
      <c r="DX51" s="103"/>
      <c r="DY51" s="103"/>
      <c r="DZ51" s="103"/>
      <c r="EA51" s="103"/>
      <c r="EB51" s="103"/>
      <c r="EC51" s="103"/>
      <c r="ED51" s="103"/>
      <c r="EE51" s="103"/>
      <c r="EF51" s="103"/>
      <c r="EG51" s="103"/>
      <c r="EH51" s="103"/>
      <c r="EI51" s="103"/>
      <c r="EJ51" s="103"/>
      <c r="EK51" s="103"/>
      <c r="EL51" s="103"/>
      <c r="EM51" s="103"/>
      <c r="EN51" s="103"/>
      <c r="EO51" s="103"/>
      <c r="EP51" s="103"/>
      <c r="EQ51" s="103"/>
    </row>
    <row r="52" spans="1:147" ht="15" customHeight="1" x14ac:dyDescent="0.35">
      <c r="A52" s="358" t="s">
        <v>2177</v>
      </c>
      <c r="B52" s="81" t="s">
        <v>799</v>
      </c>
      <c r="C52" s="486">
        <v>43862</v>
      </c>
      <c r="D52" s="486">
        <v>45291</v>
      </c>
      <c r="E52" s="305">
        <v>0</v>
      </c>
      <c r="F52" s="306">
        <v>0</v>
      </c>
      <c r="G52" s="307">
        <f t="shared" ref="G52:G65" si="9">E52/25.462</f>
        <v>0</v>
      </c>
      <c r="H52" s="474" t="s">
        <v>2011</v>
      </c>
      <c r="I52" s="145">
        <v>0</v>
      </c>
      <c r="J52" s="145">
        <v>0</v>
      </c>
      <c r="K52" s="145">
        <v>0</v>
      </c>
      <c r="L52" s="145">
        <v>0</v>
      </c>
      <c r="M52" s="145">
        <v>0</v>
      </c>
      <c r="N52" s="145">
        <v>0</v>
      </c>
      <c r="O52" s="145">
        <v>0</v>
      </c>
      <c r="P52" s="475" t="s">
        <v>2017</v>
      </c>
      <c r="Q52" s="476" t="s">
        <v>2017</v>
      </c>
      <c r="R52" s="477" t="s">
        <v>2017</v>
      </c>
      <c r="S52" s="476" t="s">
        <v>2017</v>
      </c>
      <c r="T52" s="478" t="s">
        <v>102</v>
      </c>
      <c r="U52" s="479" t="s">
        <v>2017</v>
      </c>
      <c r="V52" s="479" t="s">
        <v>2017</v>
      </c>
      <c r="W52" s="400" t="s">
        <v>2017</v>
      </c>
      <c r="X52" s="479" t="s">
        <v>2017</v>
      </c>
      <c r="Y52" s="479" t="s">
        <v>2017</v>
      </c>
      <c r="Z52" s="479" t="s">
        <v>2017</v>
      </c>
      <c r="AA52" s="266"/>
      <c r="AB52" s="411" t="s">
        <v>102</v>
      </c>
      <c r="AC52" s="82">
        <v>0</v>
      </c>
      <c r="AD52" s="82" t="s">
        <v>102</v>
      </c>
      <c r="AE52" s="411" t="s">
        <v>102</v>
      </c>
      <c r="AF52" s="412">
        <v>0</v>
      </c>
      <c r="AG52" s="413">
        <f t="shared" si="1"/>
        <v>0</v>
      </c>
      <c r="AH52" s="413">
        <f t="shared" si="2"/>
        <v>0</v>
      </c>
      <c r="AI52" s="106"/>
      <c r="AJ52" s="105"/>
      <c r="AK52" s="449"/>
      <c r="AL52" s="449"/>
      <c r="AM52" s="449"/>
      <c r="AN52" s="449"/>
      <c r="AO52" s="449"/>
      <c r="AP52" s="449"/>
      <c r="AQ52" s="449"/>
      <c r="AR52" s="449"/>
      <c r="AS52" s="449"/>
      <c r="AT52" s="449"/>
      <c r="AU52" s="449"/>
      <c r="AV52" s="449"/>
      <c r="AW52" s="449"/>
      <c r="AX52" s="449"/>
      <c r="AY52" s="449"/>
      <c r="AZ52" s="449"/>
      <c r="BA52" s="449"/>
      <c r="BB52" s="449"/>
      <c r="BC52" s="449"/>
      <c r="BD52" s="449"/>
      <c r="BE52" s="449"/>
      <c r="BF52" s="449"/>
      <c r="BG52" s="449"/>
      <c r="BH52" s="449"/>
      <c r="BI52" s="448"/>
    </row>
    <row r="53" spans="1:147" ht="15" customHeight="1" x14ac:dyDescent="0.35">
      <c r="A53" s="358" t="s">
        <v>2177</v>
      </c>
      <c r="B53" s="81" t="s">
        <v>834</v>
      </c>
      <c r="C53" s="486">
        <v>43862</v>
      </c>
      <c r="D53" s="486">
        <v>45291</v>
      </c>
      <c r="E53" s="305">
        <v>955.2</v>
      </c>
      <c r="F53" s="306">
        <v>955.2</v>
      </c>
      <c r="G53" s="307">
        <f t="shared" si="9"/>
        <v>37.514727829707013</v>
      </c>
      <c r="H53" s="474" t="s">
        <v>2011</v>
      </c>
      <c r="I53" s="145">
        <v>12.01</v>
      </c>
      <c r="J53" s="145">
        <v>494.89</v>
      </c>
      <c r="K53" s="145">
        <v>414.93400000000003</v>
      </c>
      <c r="L53" s="145">
        <v>33.368000000000002</v>
      </c>
      <c r="M53" s="145">
        <v>0</v>
      </c>
      <c r="N53" s="145">
        <v>0</v>
      </c>
      <c r="O53" s="145">
        <v>0</v>
      </c>
      <c r="P53" s="475" t="s">
        <v>2017</v>
      </c>
      <c r="Q53" s="476" t="s">
        <v>2017</v>
      </c>
      <c r="R53" s="477" t="s">
        <v>2017</v>
      </c>
      <c r="S53" s="476" t="s">
        <v>2017</v>
      </c>
      <c r="T53" s="478" t="s">
        <v>2178</v>
      </c>
      <c r="U53" s="479" t="s">
        <v>2017</v>
      </c>
      <c r="V53" s="479" t="s">
        <v>2017</v>
      </c>
      <c r="W53" s="400">
        <v>955.2</v>
      </c>
      <c r="X53" s="479" t="s">
        <v>2017</v>
      </c>
      <c r="Y53" s="479" t="s">
        <v>2017</v>
      </c>
      <c r="Z53" s="479" t="s">
        <v>2017</v>
      </c>
      <c r="AA53" s="266"/>
      <c r="AB53" s="411" t="s">
        <v>2179</v>
      </c>
      <c r="AC53" s="82">
        <v>0.4</v>
      </c>
      <c r="AD53" s="82">
        <v>0</v>
      </c>
      <c r="AE53" s="411" t="s">
        <v>2180</v>
      </c>
      <c r="AF53" s="412">
        <v>1</v>
      </c>
      <c r="AG53" s="413">
        <f t="shared" si="1"/>
        <v>382.08000000000004</v>
      </c>
      <c r="AH53" s="413">
        <f t="shared" si="2"/>
        <v>955.2</v>
      </c>
      <c r="AI53" s="106"/>
      <c r="AJ53" s="105"/>
      <c r="AK53" s="449"/>
      <c r="AL53" s="449"/>
      <c r="AM53" s="449"/>
      <c r="AN53" s="449"/>
      <c r="AO53" s="449"/>
      <c r="AP53" s="449"/>
      <c r="AQ53" s="449"/>
      <c r="AR53" s="449"/>
      <c r="AS53" s="449"/>
      <c r="AT53" s="449"/>
      <c r="AU53" s="449"/>
      <c r="AV53" s="449"/>
      <c r="AW53" s="449"/>
      <c r="AX53" s="449"/>
      <c r="AY53" s="449"/>
      <c r="AZ53" s="449"/>
      <c r="BA53" s="449"/>
      <c r="BB53" s="449"/>
      <c r="BC53" s="449"/>
      <c r="BD53" s="449"/>
      <c r="BE53" s="449"/>
      <c r="BF53" s="449"/>
      <c r="BG53" s="449"/>
      <c r="BH53" s="449"/>
      <c r="BI53" s="448"/>
    </row>
    <row r="54" spans="1:147" ht="15" customHeight="1" x14ac:dyDescent="0.35">
      <c r="A54" s="358" t="s">
        <v>2177</v>
      </c>
      <c r="B54" s="81" t="s">
        <v>2181</v>
      </c>
      <c r="C54" s="486">
        <v>43862</v>
      </c>
      <c r="D54" s="486">
        <v>45291</v>
      </c>
      <c r="E54" s="305">
        <v>0</v>
      </c>
      <c r="F54" s="306">
        <v>0</v>
      </c>
      <c r="G54" s="307">
        <f t="shared" si="9"/>
        <v>0</v>
      </c>
      <c r="H54" s="474" t="s">
        <v>2011</v>
      </c>
      <c r="I54" s="145">
        <v>0</v>
      </c>
      <c r="J54" s="145">
        <v>0</v>
      </c>
      <c r="K54" s="145">
        <v>0</v>
      </c>
      <c r="L54" s="145">
        <v>0</v>
      </c>
      <c r="M54" s="145">
        <v>0</v>
      </c>
      <c r="N54" s="145">
        <v>0</v>
      </c>
      <c r="O54" s="145">
        <v>0</v>
      </c>
      <c r="P54" s="475">
        <v>0</v>
      </c>
      <c r="Q54" s="476" t="s">
        <v>2182</v>
      </c>
      <c r="R54" s="477">
        <v>0</v>
      </c>
      <c r="S54" s="476" t="s">
        <v>2183</v>
      </c>
      <c r="T54" s="478" t="s">
        <v>2178</v>
      </c>
      <c r="U54" s="479" t="s">
        <v>2184</v>
      </c>
      <c r="V54" s="479" t="s">
        <v>2185</v>
      </c>
      <c r="W54" s="400"/>
      <c r="X54" s="479" t="s">
        <v>2185</v>
      </c>
      <c r="Y54" s="479" t="s">
        <v>2186</v>
      </c>
      <c r="Z54" s="479" t="s">
        <v>2187</v>
      </c>
      <c r="AA54" s="266"/>
      <c r="AB54" s="411" t="s">
        <v>102</v>
      </c>
      <c r="AC54" s="82">
        <v>0</v>
      </c>
      <c r="AD54" s="82" t="s">
        <v>102</v>
      </c>
      <c r="AE54" s="411" t="s">
        <v>102</v>
      </c>
      <c r="AF54" s="412">
        <v>0</v>
      </c>
      <c r="AG54" s="413">
        <f t="shared" si="1"/>
        <v>0</v>
      </c>
      <c r="AH54" s="413">
        <f t="shared" si="2"/>
        <v>0</v>
      </c>
      <c r="AI54" s="106"/>
      <c r="AJ54" s="105"/>
      <c r="AK54" s="449"/>
      <c r="AL54" s="449"/>
      <c r="AM54" s="449"/>
      <c r="AN54" s="449"/>
      <c r="AO54" s="449"/>
      <c r="AP54" s="449"/>
      <c r="AQ54" s="449"/>
      <c r="AR54" s="449"/>
      <c r="AS54" s="449"/>
      <c r="AT54" s="449"/>
      <c r="AU54" s="449"/>
      <c r="AV54" s="449"/>
      <c r="AW54" s="449"/>
      <c r="AX54" s="449"/>
      <c r="AY54" s="449"/>
      <c r="AZ54" s="449"/>
      <c r="BA54" s="449"/>
      <c r="BB54" s="449"/>
      <c r="BC54" s="449"/>
      <c r="BD54" s="449"/>
      <c r="BE54" s="449"/>
      <c r="BF54" s="449"/>
      <c r="BG54" s="449"/>
      <c r="BH54" s="449"/>
      <c r="BI54" s="448"/>
    </row>
    <row r="55" spans="1:147" ht="15" customHeight="1" x14ac:dyDescent="0.35">
      <c r="A55" s="358" t="s">
        <v>2177</v>
      </c>
      <c r="B55" s="81" t="s">
        <v>848</v>
      </c>
      <c r="C55" s="486">
        <v>43862</v>
      </c>
      <c r="D55" s="486">
        <v>45838</v>
      </c>
      <c r="E55" s="305">
        <v>6715.8</v>
      </c>
      <c r="F55" s="306">
        <v>6715.8</v>
      </c>
      <c r="G55" s="307">
        <f t="shared" si="9"/>
        <v>263.75775665697904</v>
      </c>
      <c r="H55" s="474" t="s">
        <v>2011</v>
      </c>
      <c r="I55" s="145">
        <v>783.2</v>
      </c>
      <c r="J55" s="145">
        <v>2843.2</v>
      </c>
      <c r="K55" s="145">
        <v>2765.7</v>
      </c>
      <c r="L55" s="145">
        <v>323.7</v>
      </c>
      <c r="M55" s="145">
        <v>0</v>
      </c>
      <c r="N55" s="145">
        <v>0</v>
      </c>
      <c r="O55" s="145">
        <v>0</v>
      </c>
      <c r="P55" s="475" t="s">
        <v>2017</v>
      </c>
      <c r="Q55" s="476" t="s">
        <v>2017</v>
      </c>
      <c r="R55" s="477" t="s">
        <v>2017</v>
      </c>
      <c r="S55" s="476" t="s">
        <v>2017</v>
      </c>
      <c r="T55" s="478" t="s">
        <v>2178</v>
      </c>
      <c r="U55" s="479" t="s">
        <v>2017</v>
      </c>
      <c r="V55" s="479" t="s">
        <v>2017</v>
      </c>
      <c r="W55" s="400">
        <v>6715.8</v>
      </c>
      <c r="X55" s="479" t="s">
        <v>2017</v>
      </c>
      <c r="Y55" s="479" t="s">
        <v>2017</v>
      </c>
      <c r="Z55" s="479" t="s">
        <v>2017</v>
      </c>
      <c r="AA55" s="266"/>
      <c r="AB55" s="411" t="s">
        <v>2188</v>
      </c>
      <c r="AC55" s="82">
        <v>1</v>
      </c>
      <c r="AD55" s="82">
        <v>0.4</v>
      </c>
      <c r="AE55" s="411" t="s">
        <v>102</v>
      </c>
      <c r="AF55" s="412">
        <v>0</v>
      </c>
      <c r="AG55" s="413">
        <f t="shared" si="1"/>
        <v>6715.8</v>
      </c>
      <c r="AH55" s="413">
        <f t="shared" si="2"/>
        <v>0</v>
      </c>
      <c r="AI55" s="106"/>
      <c r="AJ55" s="105"/>
      <c r="AK55" s="449"/>
      <c r="AL55" s="449"/>
      <c r="AM55" s="449"/>
      <c r="AN55" s="449"/>
      <c r="AO55" s="449"/>
      <c r="AP55" s="449"/>
      <c r="AQ55" s="449"/>
      <c r="AR55" s="449"/>
      <c r="AS55" s="449"/>
      <c r="AT55" s="449"/>
      <c r="AU55" s="449"/>
      <c r="AV55" s="449"/>
      <c r="AW55" s="449"/>
      <c r="AX55" s="449"/>
      <c r="AY55" s="449"/>
      <c r="AZ55" s="449"/>
      <c r="BA55" s="449"/>
      <c r="BB55" s="449"/>
      <c r="BC55" s="449"/>
      <c r="BD55" s="449"/>
      <c r="BE55" s="449"/>
      <c r="BF55" s="449"/>
      <c r="BG55" s="449"/>
      <c r="BH55" s="449"/>
      <c r="BI55" s="448"/>
    </row>
    <row r="56" spans="1:147" ht="15" customHeight="1" x14ac:dyDescent="0.35">
      <c r="A56" s="358" t="s">
        <v>2177</v>
      </c>
      <c r="B56" s="133" t="s">
        <v>2189</v>
      </c>
      <c r="C56" s="486">
        <v>43862</v>
      </c>
      <c r="D56" s="486">
        <v>45291</v>
      </c>
      <c r="E56" s="305">
        <v>0</v>
      </c>
      <c r="F56" s="306">
        <v>0</v>
      </c>
      <c r="G56" s="307">
        <f t="shared" si="9"/>
        <v>0</v>
      </c>
      <c r="H56" s="474" t="s">
        <v>2011</v>
      </c>
      <c r="I56" s="145">
        <v>0</v>
      </c>
      <c r="J56" s="145">
        <v>0</v>
      </c>
      <c r="K56" s="145">
        <v>0</v>
      </c>
      <c r="L56" s="145">
        <v>0</v>
      </c>
      <c r="M56" s="145">
        <v>0</v>
      </c>
      <c r="N56" s="145">
        <v>0</v>
      </c>
      <c r="O56" s="145">
        <v>0</v>
      </c>
      <c r="P56" s="475">
        <v>0</v>
      </c>
      <c r="Q56" s="476" t="s">
        <v>2182</v>
      </c>
      <c r="R56" s="477">
        <v>0</v>
      </c>
      <c r="S56" s="476" t="s">
        <v>2183</v>
      </c>
      <c r="T56" s="478" t="s">
        <v>2178</v>
      </c>
      <c r="U56" s="479" t="s">
        <v>2190</v>
      </c>
      <c r="V56" s="479" t="s">
        <v>2185</v>
      </c>
      <c r="W56" s="400"/>
      <c r="X56" s="479" t="s">
        <v>2191</v>
      </c>
      <c r="Y56" s="479" t="s">
        <v>2192</v>
      </c>
      <c r="Z56" s="479" t="s">
        <v>2187</v>
      </c>
      <c r="AA56" s="266"/>
      <c r="AB56" s="411" t="s">
        <v>102</v>
      </c>
      <c r="AC56" s="82">
        <v>0</v>
      </c>
      <c r="AD56" s="82" t="s">
        <v>102</v>
      </c>
      <c r="AE56" s="411" t="s">
        <v>102</v>
      </c>
      <c r="AF56" s="412">
        <v>0</v>
      </c>
      <c r="AG56" s="413">
        <f t="shared" si="1"/>
        <v>0</v>
      </c>
      <c r="AH56" s="413">
        <f t="shared" si="2"/>
        <v>0</v>
      </c>
      <c r="AI56" s="106"/>
      <c r="AJ56" s="105"/>
      <c r="AK56" s="449"/>
      <c r="AL56" s="449"/>
      <c r="AM56" s="449"/>
      <c r="AN56" s="449"/>
      <c r="AO56" s="449"/>
      <c r="AP56" s="449"/>
      <c r="AQ56" s="449"/>
      <c r="AR56" s="449"/>
      <c r="AS56" s="449"/>
      <c r="AT56" s="449"/>
      <c r="AU56" s="449"/>
      <c r="AV56" s="449"/>
      <c r="AW56" s="449"/>
      <c r="AX56" s="449"/>
      <c r="AY56" s="449"/>
      <c r="AZ56" s="449"/>
      <c r="BA56" s="449"/>
      <c r="BB56" s="449"/>
      <c r="BC56" s="449"/>
      <c r="BD56" s="449"/>
      <c r="BE56" s="449"/>
      <c r="BF56" s="449"/>
      <c r="BG56" s="449"/>
      <c r="BH56" s="449"/>
      <c r="BI56" s="448"/>
    </row>
    <row r="57" spans="1:147" ht="15" customHeight="1" x14ac:dyDescent="0.35">
      <c r="A57" s="358" t="s">
        <v>2177</v>
      </c>
      <c r="B57" s="133" t="s">
        <v>2193</v>
      </c>
      <c r="C57" s="486">
        <v>43862</v>
      </c>
      <c r="D57" s="486">
        <v>45291</v>
      </c>
      <c r="E57" s="305">
        <v>0</v>
      </c>
      <c r="F57" s="306">
        <v>0</v>
      </c>
      <c r="G57" s="307">
        <f t="shared" si="9"/>
        <v>0</v>
      </c>
      <c r="H57" s="474" t="s">
        <v>2011</v>
      </c>
      <c r="I57" s="145">
        <v>0</v>
      </c>
      <c r="J57" s="145">
        <v>0</v>
      </c>
      <c r="K57" s="145">
        <v>0</v>
      </c>
      <c r="L57" s="145">
        <v>0</v>
      </c>
      <c r="M57" s="145">
        <v>0</v>
      </c>
      <c r="N57" s="145">
        <v>0</v>
      </c>
      <c r="O57" s="145">
        <v>0</v>
      </c>
      <c r="P57" s="475">
        <v>0</v>
      </c>
      <c r="Q57" s="476" t="s">
        <v>2194</v>
      </c>
      <c r="R57" s="477">
        <v>0</v>
      </c>
      <c r="S57" s="476" t="s">
        <v>2183</v>
      </c>
      <c r="T57" s="478" t="s">
        <v>2178</v>
      </c>
      <c r="U57" s="479" t="s">
        <v>2195</v>
      </c>
      <c r="V57" s="479" t="s">
        <v>2185</v>
      </c>
      <c r="W57" s="400"/>
      <c r="X57" s="479" t="s">
        <v>2185</v>
      </c>
      <c r="Y57" s="479" t="s">
        <v>2186</v>
      </c>
      <c r="Z57" s="479" t="s">
        <v>2187</v>
      </c>
      <c r="AA57" s="266"/>
      <c r="AB57" s="411" t="s">
        <v>102</v>
      </c>
      <c r="AC57" s="82">
        <v>0</v>
      </c>
      <c r="AD57" s="82" t="s">
        <v>102</v>
      </c>
      <c r="AE57" s="411" t="s">
        <v>102</v>
      </c>
      <c r="AF57" s="412">
        <v>0</v>
      </c>
      <c r="AG57" s="413">
        <f t="shared" si="1"/>
        <v>0</v>
      </c>
      <c r="AH57" s="413">
        <f t="shared" si="2"/>
        <v>0</v>
      </c>
      <c r="AI57" s="106"/>
      <c r="AJ57" s="105"/>
      <c r="AK57" s="449"/>
      <c r="AL57" s="449"/>
      <c r="AM57" s="449"/>
      <c r="AN57" s="449"/>
      <c r="AO57" s="449"/>
      <c r="AP57" s="449"/>
      <c r="AQ57" s="449"/>
      <c r="AR57" s="449"/>
      <c r="AS57" s="449"/>
      <c r="AT57" s="449"/>
      <c r="AU57" s="449"/>
      <c r="AV57" s="449"/>
      <c r="AW57" s="449"/>
      <c r="AX57" s="449"/>
      <c r="AY57" s="449"/>
      <c r="AZ57" s="449"/>
      <c r="BA57" s="449"/>
      <c r="BB57" s="449"/>
      <c r="BC57" s="449"/>
      <c r="BD57" s="449"/>
      <c r="BE57" s="449"/>
      <c r="BF57" s="449"/>
      <c r="BG57" s="449"/>
      <c r="BH57" s="449"/>
      <c r="BI57" s="448"/>
    </row>
    <row r="58" spans="1:147" ht="15" customHeight="1" x14ac:dyDescent="0.35">
      <c r="A58" s="358" t="s">
        <v>2177</v>
      </c>
      <c r="B58" s="81" t="s">
        <v>855</v>
      </c>
      <c r="C58" s="486">
        <v>43862</v>
      </c>
      <c r="D58" s="486">
        <v>45291</v>
      </c>
      <c r="E58" s="305">
        <v>11551.8</v>
      </c>
      <c r="F58" s="306">
        <v>11551.8</v>
      </c>
      <c r="G58" s="307">
        <f t="shared" si="9"/>
        <v>453.6878485586364</v>
      </c>
      <c r="H58" s="474" t="s">
        <v>2011</v>
      </c>
      <c r="I58" s="145">
        <v>1519</v>
      </c>
      <c r="J58" s="145">
        <v>3074.2</v>
      </c>
      <c r="K58" s="145">
        <v>5877.8</v>
      </c>
      <c r="L58" s="145">
        <v>1080.8</v>
      </c>
      <c r="M58" s="145">
        <v>0</v>
      </c>
      <c r="N58" s="145">
        <v>0</v>
      </c>
      <c r="O58" s="145">
        <v>0</v>
      </c>
      <c r="P58" s="475" t="s">
        <v>2017</v>
      </c>
      <c r="Q58" s="476" t="s">
        <v>2017</v>
      </c>
      <c r="R58" s="477" t="s">
        <v>2017</v>
      </c>
      <c r="S58" s="476" t="s">
        <v>2017</v>
      </c>
      <c r="T58" s="478" t="s">
        <v>2178</v>
      </c>
      <c r="U58" s="479" t="s">
        <v>2017</v>
      </c>
      <c r="V58" s="479" t="s">
        <v>2017</v>
      </c>
      <c r="W58" s="400">
        <v>11551.8</v>
      </c>
      <c r="X58" s="479" t="s">
        <v>2017</v>
      </c>
      <c r="Y58" s="479" t="s">
        <v>2017</v>
      </c>
      <c r="Z58" s="479" t="s">
        <v>2017</v>
      </c>
      <c r="AA58" s="266"/>
      <c r="AB58" s="411" t="s">
        <v>2196</v>
      </c>
      <c r="AC58" s="82">
        <v>0.4</v>
      </c>
      <c r="AD58" s="82">
        <v>0.4</v>
      </c>
      <c r="AE58" s="411" t="s">
        <v>102</v>
      </c>
      <c r="AF58" s="412">
        <v>0</v>
      </c>
      <c r="AG58" s="413">
        <f t="shared" si="1"/>
        <v>4620.72</v>
      </c>
      <c r="AH58" s="413">
        <f t="shared" si="2"/>
        <v>0</v>
      </c>
      <c r="AI58" s="106"/>
      <c r="AJ58" s="105"/>
      <c r="AK58" s="449"/>
      <c r="AL58" s="449"/>
      <c r="AM58" s="449"/>
      <c r="AN58" s="449"/>
      <c r="AO58" s="449"/>
      <c r="AP58" s="449"/>
      <c r="AQ58" s="449"/>
      <c r="AR58" s="449"/>
      <c r="AS58" s="449"/>
      <c r="AT58" s="449"/>
      <c r="AU58" s="449"/>
      <c r="AV58" s="449"/>
      <c r="AW58" s="449"/>
      <c r="AX58" s="449"/>
      <c r="AY58" s="449"/>
      <c r="AZ58" s="449"/>
      <c r="BA58" s="449"/>
      <c r="BB58" s="449"/>
      <c r="BC58" s="449"/>
      <c r="BD58" s="449"/>
      <c r="BE58" s="449"/>
      <c r="BF58" s="449"/>
      <c r="BG58" s="449"/>
      <c r="BH58" s="449"/>
      <c r="BI58" s="448"/>
    </row>
    <row r="59" spans="1:147" ht="15" customHeight="1" x14ac:dyDescent="0.35">
      <c r="A59" s="358" t="s">
        <v>2177</v>
      </c>
      <c r="B59" s="133" t="s">
        <v>2197</v>
      </c>
      <c r="C59" s="486">
        <v>43862</v>
      </c>
      <c r="D59" s="486">
        <v>45291</v>
      </c>
      <c r="E59" s="305">
        <v>0</v>
      </c>
      <c r="F59" s="306">
        <v>0</v>
      </c>
      <c r="G59" s="307">
        <f t="shared" si="9"/>
        <v>0</v>
      </c>
      <c r="H59" s="474" t="s">
        <v>2011</v>
      </c>
      <c r="I59" s="145">
        <v>0</v>
      </c>
      <c r="J59" s="145">
        <v>0</v>
      </c>
      <c r="K59" s="145">
        <v>0</v>
      </c>
      <c r="L59" s="145">
        <v>0</v>
      </c>
      <c r="M59" s="145">
        <v>0</v>
      </c>
      <c r="N59" s="145">
        <v>0</v>
      </c>
      <c r="O59" s="145">
        <v>0</v>
      </c>
      <c r="P59" s="475">
        <v>0</v>
      </c>
      <c r="Q59" s="476" t="s">
        <v>2182</v>
      </c>
      <c r="R59" s="477">
        <v>0</v>
      </c>
      <c r="S59" s="476" t="s">
        <v>2183</v>
      </c>
      <c r="T59" s="478" t="s">
        <v>2178</v>
      </c>
      <c r="U59" s="479" t="s">
        <v>2198</v>
      </c>
      <c r="V59" s="479" t="s">
        <v>2185</v>
      </c>
      <c r="W59" s="400"/>
      <c r="X59" s="479" t="s">
        <v>2199</v>
      </c>
      <c r="Y59" s="479" t="s">
        <v>2186</v>
      </c>
      <c r="Z59" s="479" t="s">
        <v>2187</v>
      </c>
      <c r="AA59" s="266"/>
      <c r="AB59" s="411" t="s">
        <v>102</v>
      </c>
      <c r="AC59" s="82">
        <v>0</v>
      </c>
      <c r="AD59" s="82" t="s">
        <v>102</v>
      </c>
      <c r="AE59" s="411" t="s">
        <v>102</v>
      </c>
      <c r="AF59" s="412">
        <v>0</v>
      </c>
      <c r="AG59" s="413">
        <f t="shared" si="1"/>
        <v>0</v>
      </c>
      <c r="AH59" s="413">
        <f t="shared" si="2"/>
        <v>0</v>
      </c>
      <c r="AI59" s="106"/>
      <c r="AJ59" s="105"/>
      <c r="AK59" s="449"/>
      <c r="AL59" s="449"/>
      <c r="AM59" s="449"/>
      <c r="AN59" s="449"/>
      <c r="AO59" s="449"/>
      <c r="AP59" s="449"/>
      <c r="AQ59" s="449"/>
      <c r="AR59" s="449"/>
      <c r="AS59" s="449"/>
      <c r="AT59" s="449"/>
      <c r="AU59" s="449"/>
      <c r="AV59" s="449"/>
      <c r="AW59" s="449"/>
      <c r="AX59" s="449"/>
      <c r="AY59" s="449"/>
      <c r="AZ59" s="449"/>
      <c r="BA59" s="449"/>
      <c r="BB59" s="449"/>
      <c r="BC59" s="449"/>
      <c r="BD59" s="449"/>
      <c r="BE59" s="449"/>
      <c r="BF59" s="449"/>
      <c r="BG59" s="449"/>
      <c r="BH59" s="449"/>
      <c r="BI59" s="448"/>
    </row>
    <row r="60" spans="1:147" ht="15" customHeight="1" x14ac:dyDescent="0.35">
      <c r="A60" s="358" t="s">
        <v>2177</v>
      </c>
      <c r="B60" s="133" t="s">
        <v>2200</v>
      </c>
      <c r="C60" s="486">
        <v>43862</v>
      </c>
      <c r="D60" s="486">
        <v>45291</v>
      </c>
      <c r="E60" s="305">
        <v>0</v>
      </c>
      <c r="F60" s="306">
        <v>0</v>
      </c>
      <c r="G60" s="307">
        <f t="shared" si="9"/>
        <v>0</v>
      </c>
      <c r="H60" s="474" t="s">
        <v>2011</v>
      </c>
      <c r="I60" s="145">
        <v>0</v>
      </c>
      <c r="J60" s="145">
        <v>0</v>
      </c>
      <c r="K60" s="145">
        <v>0</v>
      </c>
      <c r="L60" s="145">
        <v>0</v>
      </c>
      <c r="M60" s="145">
        <v>0</v>
      </c>
      <c r="N60" s="145">
        <v>0</v>
      </c>
      <c r="O60" s="145">
        <v>0</v>
      </c>
      <c r="P60" s="475">
        <v>0</v>
      </c>
      <c r="Q60" s="476" t="s">
        <v>2182</v>
      </c>
      <c r="R60" s="477">
        <v>0</v>
      </c>
      <c r="S60" s="476" t="s">
        <v>2183</v>
      </c>
      <c r="T60" s="478" t="s">
        <v>2178</v>
      </c>
      <c r="U60" s="479" t="s">
        <v>2201</v>
      </c>
      <c r="V60" s="479" t="s">
        <v>2185</v>
      </c>
      <c r="W60" s="400"/>
      <c r="X60" s="479" t="s">
        <v>2202</v>
      </c>
      <c r="Y60" s="479" t="s">
        <v>2186</v>
      </c>
      <c r="Z60" s="479" t="s">
        <v>2187</v>
      </c>
      <c r="AA60" s="266"/>
      <c r="AB60" s="411" t="s">
        <v>102</v>
      </c>
      <c r="AC60" s="82">
        <v>0</v>
      </c>
      <c r="AD60" s="82" t="s">
        <v>102</v>
      </c>
      <c r="AE60" s="411" t="s">
        <v>102</v>
      </c>
      <c r="AF60" s="412">
        <v>0</v>
      </c>
      <c r="AG60" s="413">
        <f t="shared" si="1"/>
        <v>0</v>
      </c>
      <c r="AH60" s="413">
        <f t="shared" si="2"/>
        <v>0</v>
      </c>
      <c r="AI60" s="106"/>
      <c r="AJ60" s="105"/>
      <c r="AK60" s="449"/>
      <c r="AL60" s="449"/>
      <c r="AM60" s="449"/>
      <c r="AN60" s="449"/>
      <c r="AO60" s="449"/>
      <c r="AP60" s="449"/>
      <c r="AQ60" s="449"/>
      <c r="AR60" s="449"/>
      <c r="AS60" s="449"/>
      <c r="AT60" s="449"/>
      <c r="AU60" s="449"/>
      <c r="AV60" s="449"/>
      <c r="AW60" s="449"/>
      <c r="AX60" s="449"/>
      <c r="AY60" s="449"/>
      <c r="AZ60" s="449"/>
      <c r="BA60" s="449"/>
      <c r="BB60" s="449"/>
      <c r="BC60" s="449"/>
      <c r="BD60" s="449"/>
      <c r="BE60" s="449"/>
      <c r="BF60" s="449"/>
      <c r="BG60" s="449"/>
      <c r="BH60" s="449"/>
      <c r="BI60" s="448"/>
    </row>
    <row r="61" spans="1:147" ht="15" customHeight="1" x14ac:dyDescent="0.35">
      <c r="A61" s="358" t="s">
        <v>2177</v>
      </c>
      <c r="B61" s="133" t="s">
        <v>2203</v>
      </c>
      <c r="C61" s="486">
        <v>43862</v>
      </c>
      <c r="D61" s="486">
        <v>44926</v>
      </c>
      <c r="E61" s="305">
        <v>0</v>
      </c>
      <c r="F61" s="306">
        <v>0</v>
      </c>
      <c r="G61" s="307">
        <f t="shared" si="9"/>
        <v>0</v>
      </c>
      <c r="H61" s="474" t="s">
        <v>2011</v>
      </c>
      <c r="I61" s="145">
        <v>0</v>
      </c>
      <c r="J61" s="145">
        <v>0</v>
      </c>
      <c r="K61" s="145">
        <v>0</v>
      </c>
      <c r="L61" s="145">
        <v>0</v>
      </c>
      <c r="M61" s="145">
        <v>0</v>
      </c>
      <c r="N61" s="145">
        <v>0</v>
      </c>
      <c r="O61" s="145">
        <v>0</v>
      </c>
      <c r="P61" s="475">
        <v>0</v>
      </c>
      <c r="Q61" s="476" t="s">
        <v>2182</v>
      </c>
      <c r="R61" s="477">
        <v>0</v>
      </c>
      <c r="S61" s="476" t="s">
        <v>2183</v>
      </c>
      <c r="T61" s="478" t="s">
        <v>2178</v>
      </c>
      <c r="U61" s="479" t="s">
        <v>2204</v>
      </c>
      <c r="V61" s="479" t="s">
        <v>2185</v>
      </c>
      <c r="W61" s="400"/>
      <c r="X61" s="479" t="s">
        <v>2205</v>
      </c>
      <c r="Y61" s="479" t="s">
        <v>2186</v>
      </c>
      <c r="Z61" s="479" t="s">
        <v>2187</v>
      </c>
      <c r="AA61" s="266"/>
      <c r="AB61" s="411" t="s">
        <v>102</v>
      </c>
      <c r="AC61" s="82">
        <v>0</v>
      </c>
      <c r="AD61" s="82" t="s">
        <v>102</v>
      </c>
      <c r="AE61" s="411" t="s">
        <v>102</v>
      </c>
      <c r="AF61" s="412">
        <v>0</v>
      </c>
      <c r="AG61" s="413">
        <f t="shared" si="1"/>
        <v>0</v>
      </c>
      <c r="AH61" s="413">
        <f t="shared" si="2"/>
        <v>0</v>
      </c>
      <c r="AI61" s="106"/>
      <c r="AJ61" s="105"/>
      <c r="AK61" s="449"/>
      <c r="AL61" s="449"/>
      <c r="AM61" s="449"/>
      <c r="AN61" s="449"/>
      <c r="AO61" s="449"/>
      <c r="AP61" s="449"/>
      <c r="AQ61" s="449"/>
      <c r="AR61" s="449"/>
      <c r="AS61" s="449"/>
      <c r="AT61" s="449"/>
      <c r="AU61" s="449"/>
      <c r="AV61" s="449"/>
      <c r="AW61" s="449"/>
      <c r="AX61" s="449"/>
      <c r="AY61" s="449"/>
      <c r="AZ61" s="449"/>
      <c r="BA61" s="449"/>
      <c r="BB61" s="449"/>
      <c r="BC61" s="449"/>
      <c r="BD61" s="449"/>
      <c r="BE61" s="449"/>
      <c r="BF61" s="449"/>
      <c r="BG61" s="449"/>
      <c r="BH61" s="449"/>
      <c r="BI61" s="448"/>
    </row>
    <row r="62" spans="1:147" ht="15" customHeight="1" x14ac:dyDescent="0.35">
      <c r="A62" s="358" t="s">
        <v>2177</v>
      </c>
      <c r="B62" s="81" t="s">
        <v>865</v>
      </c>
      <c r="C62" s="486">
        <v>43862</v>
      </c>
      <c r="D62" s="486">
        <v>45291</v>
      </c>
      <c r="E62" s="305">
        <v>0</v>
      </c>
      <c r="F62" s="306">
        <v>0</v>
      </c>
      <c r="G62" s="307">
        <f t="shared" si="9"/>
        <v>0</v>
      </c>
      <c r="H62" s="474" t="s">
        <v>2011</v>
      </c>
      <c r="I62" s="145">
        <v>0</v>
      </c>
      <c r="J62" s="145">
        <v>0</v>
      </c>
      <c r="K62" s="145">
        <v>0</v>
      </c>
      <c r="L62" s="145">
        <v>0</v>
      </c>
      <c r="M62" s="145">
        <v>0</v>
      </c>
      <c r="N62" s="145">
        <v>0</v>
      </c>
      <c r="O62" s="145">
        <v>0</v>
      </c>
      <c r="P62" s="475" t="s">
        <v>2017</v>
      </c>
      <c r="Q62" s="476" t="s">
        <v>2017</v>
      </c>
      <c r="R62" s="477" t="s">
        <v>2017</v>
      </c>
      <c r="S62" s="476" t="s">
        <v>2017</v>
      </c>
      <c r="T62" s="478" t="s">
        <v>2178</v>
      </c>
      <c r="U62" s="479" t="s">
        <v>2017</v>
      </c>
      <c r="V62" s="479" t="s">
        <v>2017</v>
      </c>
      <c r="W62" s="400"/>
      <c r="X62" s="479" t="s">
        <v>2017</v>
      </c>
      <c r="Y62" s="479" t="s">
        <v>2017</v>
      </c>
      <c r="Z62" s="479" t="s">
        <v>2017</v>
      </c>
      <c r="AA62" s="266"/>
      <c r="AB62" s="411" t="s">
        <v>102</v>
      </c>
      <c r="AC62" s="82">
        <v>0</v>
      </c>
      <c r="AD62" s="82" t="s">
        <v>102</v>
      </c>
      <c r="AE62" s="411" t="s">
        <v>102</v>
      </c>
      <c r="AF62" s="412">
        <v>0</v>
      </c>
      <c r="AG62" s="413">
        <f t="shared" si="1"/>
        <v>0</v>
      </c>
      <c r="AH62" s="413">
        <f t="shared" si="2"/>
        <v>0</v>
      </c>
      <c r="AI62" s="106"/>
      <c r="AJ62" s="105"/>
      <c r="AK62" s="449"/>
      <c r="AL62" s="449"/>
      <c r="AM62" s="449"/>
      <c r="AN62" s="449"/>
      <c r="AO62" s="449"/>
      <c r="AP62" s="449"/>
      <c r="AQ62" s="449"/>
      <c r="AR62" s="449"/>
      <c r="AS62" s="449"/>
      <c r="AT62" s="449"/>
      <c r="AU62" s="449"/>
      <c r="AV62" s="449"/>
      <c r="AW62" s="449"/>
      <c r="AX62" s="449"/>
      <c r="AY62" s="449"/>
      <c r="AZ62" s="449"/>
      <c r="BA62" s="449"/>
      <c r="BB62" s="449"/>
      <c r="BC62" s="449"/>
      <c r="BD62" s="449"/>
      <c r="BE62" s="449"/>
      <c r="BF62" s="449"/>
      <c r="BG62" s="449"/>
      <c r="BH62" s="449"/>
      <c r="BI62" s="448"/>
    </row>
    <row r="63" spans="1:147" ht="15" customHeight="1" x14ac:dyDescent="0.35">
      <c r="A63" s="358" t="s">
        <v>2177</v>
      </c>
      <c r="B63" s="133" t="s">
        <v>2206</v>
      </c>
      <c r="C63" s="486">
        <v>43862</v>
      </c>
      <c r="D63" s="486">
        <v>44926</v>
      </c>
      <c r="E63" s="305">
        <v>3063.1509999999998</v>
      </c>
      <c r="F63" s="306">
        <v>3063.1509999999998</v>
      </c>
      <c r="G63" s="307">
        <f t="shared" si="9"/>
        <v>120.30284345298877</v>
      </c>
      <c r="H63" s="474" t="s">
        <v>2011</v>
      </c>
      <c r="I63" s="145">
        <v>633.5</v>
      </c>
      <c r="J63" s="145">
        <v>1046.2</v>
      </c>
      <c r="K63" s="145">
        <v>1383.5</v>
      </c>
      <c r="L63" s="145">
        <v>0</v>
      </c>
      <c r="M63" s="145">
        <v>0</v>
      </c>
      <c r="N63" s="145">
        <v>0</v>
      </c>
      <c r="O63" s="145">
        <v>0</v>
      </c>
      <c r="P63" s="475">
        <v>0</v>
      </c>
      <c r="Q63" s="476" t="s">
        <v>2182</v>
      </c>
      <c r="R63" s="477">
        <v>0</v>
      </c>
      <c r="S63" s="476" t="s">
        <v>2183</v>
      </c>
      <c r="T63" s="478" t="s">
        <v>2178</v>
      </c>
      <c r="U63" s="479" t="s">
        <v>2207</v>
      </c>
      <c r="V63" s="479" t="s">
        <v>2185</v>
      </c>
      <c r="W63" s="400">
        <v>3063.1509999999998</v>
      </c>
      <c r="X63" s="479" t="s">
        <v>2208</v>
      </c>
      <c r="Y63" s="479" t="s">
        <v>2186</v>
      </c>
      <c r="Z63" s="479" t="s">
        <v>2187</v>
      </c>
      <c r="AA63" s="266"/>
      <c r="AB63" s="411" t="s">
        <v>2196</v>
      </c>
      <c r="AC63" s="82">
        <v>0.4</v>
      </c>
      <c r="AD63" s="82">
        <v>0.4</v>
      </c>
      <c r="AE63" s="411" t="s">
        <v>102</v>
      </c>
      <c r="AF63" s="412">
        <v>0</v>
      </c>
      <c r="AG63" s="413">
        <f t="shared" si="1"/>
        <v>1225.2603999999999</v>
      </c>
      <c r="AH63" s="413">
        <f t="shared" si="2"/>
        <v>0</v>
      </c>
      <c r="AI63" s="106"/>
      <c r="AJ63" s="105"/>
      <c r="AK63" s="449"/>
      <c r="AL63" s="449"/>
      <c r="AM63" s="449"/>
      <c r="AN63" s="449"/>
      <c r="AO63" s="449"/>
      <c r="AP63" s="449"/>
      <c r="AQ63" s="449"/>
      <c r="AR63" s="449"/>
      <c r="AS63" s="449"/>
      <c r="AT63" s="449"/>
      <c r="AU63" s="449"/>
      <c r="AV63" s="449"/>
      <c r="AW63" s="449"/>
      <c r="AX63" s="449"/>
      <c r="AY63" s="449"/>
      <c r="AZ63" s="449"/>
      <c r="BA63" s="449"/>
      <c r="BB63" s="449"/>
      <c r="BC63" s="449"/>
      <c r="BD63" s="449"/>
      <c r="BE63" s="449"/>
      <c r="BF63" s="449"/>
      <c r="BG63" s="449"/>
      <c r="BH63" s="449"/>
      <c r="BI63" s="448"/>
    </row>
    <row r="64" spans="1:147" ht="15" customHeight="1" x14ac:dyDescent="0.35">
      <c r="A64" s="358" t="s">
        <v>2177</v>
      </c>
      <c r="B64" s="133" t="s">
        <v>2209</v>
      </c>
      <c r="C64" s="486">
        <v>43862</v>
      </c>
      <c r="D64" s="486">
        <v>44926</v>
      </c>
      <c r="E64" s="305">
        <v>1114.06</v>
      </c>
      <c r="F64" s="306">
        <v>1114.06</v>
      </c>
      <c r="G64" s="307">
        <f t="shared" si="9"/>
        <v>43.753829235723821</v>
      </c>
      <c r="H64" s="474" t="s">
        <v>2011</v>
      </c>
      <c r="I64" s="145">
        <v>159.30000000000001</v>
      </c>
      <c r="J64" s="145">
        <v>592.9</v>
      </c>
      <c r="K64" s="145">
        <v>279.2</v>
      </c>
      <c r="L64" s="145">
        <v>82.7</v>
      </c>
      <c r="M64" s="145">
        <v>0</v>
      </c>
      <c r="N64" s="145">
        <v>0</v>
      </c>
      <c r="O64" s="145">
        <v>0</v>
      </c>
      <c r="P64" s="475">
        <v>0</v>
      </c>
      <c r="Q64" s="476" t="s">
        <v>2182</v>
      </c>
      <c r="R64" s="477">
        <v>0</v>
      </c>
      <c r="S64" s="476" t="s">
        <v>2183</v>
      </c>
      <c r="T64" s="478" t="s">
        <v>2178</v>
      </c>
      <c r="U64" s="479" t="s">
        <v>2210</v>
      </c>
      <c r="V64" s="479" t="s">
        <v>2185</v>
      </c>
      <c r="W64" s="400">
        <v>1114.06</v>
      </c>
      <c r="X64" s="479" t="s">
        <v>2211</v>
      </c>
      <c r="Y64" s="479" t="s">
        <v>2186</v>
      </c>
      <c r="Z64" s="479" t="s">
        <v>2187</v>
      </c>
      <c r="AA64" s="266"/>
      <c r="AB64" s="411" t="s">
        <v>2196</v>
      </c>
      <c r="AC64" s="82">
        <v>0.4</v>
      </c>
      <c r="AD64" s="82">
        <v>0.4</v>
      </c>
      <c r="AE64" s="411" t="s">
        <v>102</v>
      </c>
      <c r="AF64" s="412">
        <v>0</v>
      </c>
      <c r="AG64" s="413">
        <f t="shared" si="1"/>
        <v>445.62400000000002</v>
      </c>
      <c r="AH64" s="413">
        <f t="shared" si="2"/>
        <v>0</v>
      </c>
      <c r="AI64" s="106"/>
      <c r="AJ64" s="105"/>
      <c r="AK64" s="449"/>
      <c r="AL64" s="449"/>
      <c r="AM64" s="449"/>
      <c r="AN64" s="449"/>
      <c r="AO64" s="449"/>
      <c r="AP64" s="449"/>
      <c r="AQ64" s="449"/>
      <c r="AR64" s="449"/>
      <c r="AS64" s="449"/>
      <c r="AT64" s="449"/>
      <c r="AU64" s="449"/>
      <c r="AV64" s="449"/>
      <c r="AW64" s="449"/>
      <c r="AX64" s="449"/>
      <c r="AY64" s="449"/>
      <c r="AZ64" s="449"/>
      <c r="BA64" s="449"/>
      <c r="BB64" s="449"/>
      <c r="BC64" s="449"/>
      <c r="BD64" s="449"/>
      <c r="BE64" s="449"/>
      <c r="BF64" s="449"/>
      <c r="BG64" s="449"/>
      <c r="BH64" s="449"/>
      <c r="BI64" s="448"/>
    </row>
    <row r="65" spans="1:61" ht="15" customHeight="1" x14ac:dyDescent="0.35">
      <c r="A65" s="358" t="s">
        <v>2177</v>
      </c>
      <c r="B65" s="133" t="s">
        <v>2212</v>
      </c>
      <c r="C65" s="486">
        <v>44197</v>
      </c>
      <c r="D65" s="486">
        <v>44926</v>
      </c>
      <c r="E65" s="305">
        <v>600</v>
      </c>
      <c r="F65" s="306">
        <v>600</v>
      </c>
      <c r="G65" s="307">
        <f t="shared" si="9"/>
        <v>23.564527531223</v>
      </c>
      <c r="H65" s="474" t="s">
        <v>2011</v>
      </c>
      <c r="I65" s="145">
        <v>0</v>
      </c>
      <c r="J65" s="145">
        <v>300</v>
      </c>
      <c r="K65" s="145">
        <v>300</v>
      </c>
      <c r="L65" s="145">
        <v>0</v>
      </c>
      <c r="M65" s="145">
        <v>0</v>
      </c>
      <c r="N65" s="145">
        <v>0</v>
      </c>
      <c r="O65" s="145">
        <v>0</v>
      </c>
      <c r="P65" s="475">
        <v>0</v>
      </c>
      <c r="Q65" s="476" t="s">
        <v>2213</v>
      </c>
      <c r="R65" s="477">
        <v>148.30000000000001</v>
      </c>
      <c r="S65" s="476" t="s">
        <v>2214</v>
      </c>
      <c r="T65" s="478" t="s">
        <v>2178</v>
      </c>
      <c r="U65" s="479" t="s">
        <v>2215</v>
      </c>
      <c r="V65" s="479" t="s">
        <v>871</v>
      </c>
      <c r="W65" s="400">
        <v>600</v>
      </c>
      <c r="X65" s="479" t="s">
        <v>2216</v>
      </c>
      <c r="Y65" s="479" t="s">
        <v>2217</v>
      </c>
      <c r="Z65" s="479" t="s">
        <v>871</v>
      </c>
      <c r="AA65" s="266"/>
      <c r="AB65" s="411" t="s">
        <v>2218</v>
      </c>
      <c r="AC65" s="82">
        <v>1</v>
      </c>
      <c r="AD65" s="82">
        <v>1</v>
      </c>
      <c r="AE65" s="411" t="s">
        <v>102</v>
      </c>
      <c r="AF65" s="412">
        <v>0</v>
      </c>
      <c r="AG65" s="413">
        <f t="shared" si="1"/>
        <v>600</v>
      </c>
      <c r="AH65" s="413">
        <f t="shared" si="2"/>
        <v>0</v>
      </c>
      <c r="AI65" s="106"/>
      <c r="AJ65" s="105"/>
      <c r="AK65" s="449"/>
      <c r="AL65" s="449"/>
      <c r="AM65" s="449"/>
      <c r="AN65" s="449"/>
      <c r="AO65" s="449"/>
      <c r="AP65" s="449"/>
      <c r="AQ65" s="449"/>
      <c r="AR65" s="449"/>
      <c r="AS65" s="449"/>
      <c r="AT65" s="449"/>
      <c r="AU65" s="449"/>
      <c r="AV65" s="449"/>
      <c r="AW65" s="449"/>
      <c r="AX65" s="449"/>
      <c r="AY65" s="449"/>
      <c r="AZ65" s="449"/>
      <c r="BA65" s="449"/>
      <c r="BB65" s="449"/>
      <c r="BC65" s="449"/>
      <c r="BD65" s="449"/>
      <c r="BE65" s="449"/>
      <c r="BF65" s="449"/>
      <c r="BG65" s="449"/>
      <c r="BH65" s="449"/>
      <c r="BI65" s="448"/>
    </row>
    <row r="66" spans="1:61" ht="15" customHeight="1" x14ac:dyDescent="0.35">
      <c r="A66" s="358" t="s">
        <v>2056</v>
      </c>
      <c r="B66" s="81" t="s">
        <v>878</v>
      </c>
      <c r="C66" s="486">
        <v>44562</v>
      </c>
      <c r="D66" s="486">
        <v>46022</v>
      </c>
      <c r="E66" s="485">
        <v>2893</v>
      </c>
      <c r="F66" s="557">
        <v>2893</v>
      </c>
      <c r="G66" s="307">
        <f>E66/23.742</f>
        <v>121.85157105551343</v>
      </c>
      <c r="H66" s="474" t="s">
        <v>2011</v>
      </c>
      <c r="I66" s="145">
        <v>0</v>
      </c>
      <c r="J66" s="145">
        <v>0</v>
      </c>
      <c r="K66" s="145">
        <v>1085</v>
      </c>
      <c r="L66" s="145">
        <v>1085</v>
      </c>
      <c r="M66" s="145">
        <v>362</v>
      </c>
      <c r="N66" s="145">
        <v>361</v>
      </c>
      <c r="O66" s="145">
        <v>0</v>
      </c>
      <c r="P66" s="475">
        <v>0</v>
      </c>
      <c r="Q66" s="476" t="s">
        <v>2219</v>
      </c>
      <c r="R66" s="477">
        <v>6000</v>
      </c>
      <c r="S66" s="476" t="s">
        <v>2220</v>
      </c>
      <c r="T66" s="478" t="s">
        <v>2221</v>
      </c>
      <c r="U66" s="479" t="s">
        <v>2222</v>
      </c>
      <c r="V66" s="479" t="s">
        <v>2223</v>
      </c>
      <c r="W66" s="400">
        <v>2893</v>
      </c>
      <c r="X66" s="479" t="s">
        <v>2224</v>
      </c>
      <c r="Y66" s="479" t="s">
        <v>2225</v>
      </c>
      <c r="Z66" s="479" t="s">
        <v>516</v>
      </c>
      <c r="AA66" s="266"/>
      <c r="AB66" s="411" t="s">
        <v>2226</v>
      </c>
      <c r="AC66" s="82">
        <v>1</v>
      </c>
      <c r="AD66" s="82">
        <v>0.4</v>
      </c>
      <c r="AE66" s="411" t="s">
        <v>102</v>
      </c>
      <c r="AF66" s="412">
        <v>0</v>
      </c>
      <c r="AG66" s="413">
        <f t="shared" si="1"/>
        <v>2893</v>
      </c>
      <c r="AH66" s="413">
        <f t="shared" si="2"/>
        <v>0</v>
      </c>
      <c r="AI66" s="106"/>
      <c r="AJ66" s="105"/>
      <c r="AK66" s="449"/>
      <c r="AL66" s="449"/>
      <c r="AM66" s="449"/>
      <c r="AN66" s="449"/>
      <c r="AO66" s="449"/>
      <c r="AP66" s="449"/>
      <c r="AQ66" s="449"/>
      <c r="AR66" s="449"/>
      <c r="AS66" s="449"/>
      <c r="AT66" s="449"/>
      <c r="AU66" s="449"/>
      <c r="AV66" s="449"/>
      <c r="AW66" s="449"/>
      <c r="AX66" s="449"/>
      <c r="AY66" s="449"/>
      <c r="AZ66" s="449"/>
      <c r="BA66" s="449"/>
      <c r="BB66" s="449"/>
      <c r="BC66" s="449"/>
      <c r="BD66" s="449"/>
      <c r="BE66" s="449"/>
      <c r="BF66" s="449"/>
      <c r="BG66" s="449"/>
      <c r="BH66" s="449"/>
      <c r="BI66" s="448"/>
    </row>
    <row r="67" spans="1:61" ht="15" customHeight="1" x14ac:dyDescent="0.35">
      <c r="A67" s="358" t="s">
        <v>2056</v>
      </c>
      <c r="B67" s="81" t="s">
        <v>897</v>
      </c>
      <c r="C67" s="486">
        <v>44562</v>
      </c>
      <c r="D67" s="486">
        <v>46022</v>
      </c>
      <c r="E67" s="485">
        <v>2087</v>
      </c>
      <c r="F67" s="557">
        <v>2087</v>
      </c>
      <c r="G67" s="307">
        <f>E67/23.742</f>
        <v>87.903293741049609</v>
      </c>
      <c r="H67" s="474" t="s">
        <v>2011</v>
      </c>
      <c r="I67" s="145">
        <v>0</v>
      </c>
      <c r="J67" s="145">
        <v>0</v>
      </c>
      <c r="K67" s="145">
        <v>556</v>
      </c>
      <c r="L67" s="145">
        <v>556</v>
      </c>
      <c r="M67" s="145">
        <v>556</v>
      </c>
      <c r="N67" s="145">
        <v>419</v>
      </c>
      <c r="O67" s="145">
        <v>0</v>
      </c>
      <c r="P67" s="475">
        <v>0</v>
      </c>
      <c r="Q67" s="476" t="s">
        <v>2017</v>
      </c>
      <c r="R67" s="477">
        <v>3000</v>
      </c>
      <c r="S67" s="476" t="s">
        <v>2227</v>
      </c>
      <c r="T67" s="478" t="s">
        <v>2228</v>
      </c>
      <c r="U67" s="479" t="s">
        <v>2229</v>
      </c>
      <c r="V67" s="479" t="s">
        <v>2230</v>
      </c>
      <c r="W67" s="400">
        <v>2087</v>
      </c>
      <c r="X67" s="479" t="s">
        <v>2231</v>
      </c>
      <c r="Y67" s="479"/>
      <c r="Z67" s="479" t="s">
        <v>516</v>
      </c>
      <c r="AA67" s="266"/>
      <c r="AB67" s="411" t="s">
        <v>2226</v>
      </c>
      <c r="AC67" s="82">
        <v>1</v>
      </c>
      <c r="AD67" s="82">
        <v>0.4</v>
      </c>
      <c r="AE67" s="411" t="s">
        <v>102</v>
      </c>
      <c r="AF67" s="412">
        <v>0</v>
      </c>
      <c r="AG67" s="413">
        <f t="shared" si="1"/>
        <v>2087</v>
      </c>
      <c r="AH67" s="413">
        <f t="shared" si="2"/>
        <v>0</v>
      </c>
      <c r="AI67" s="106"/>
      <c r="AJ67" s="105"/>
      <c r="AK67" s="449"/>
      <c r="AL67" s="449"/>
      <c r="AM67" s="449"/>
      <c r="AN67" s="449"/>
      <c r="AO67" s="449"/>
      <c r="AP67" s="449"/>
      <c r="AQ67" s="449"/>
      <c r="AR67" s="449"/>
      <c r="AS67" s="449"/>
      <c r="AT67" s="449"/>
      <c r="AU67" s="449"/>
      <c r="AV67" s="449"/>
      <c r="AW67" s="449"/>
      <c r="AX67" s="449"/>
      <c r="AY67" s="449"/>
      <c r="AZ67" s="449"/>
      <c r="BA67" s="449"/>
      <c r="BB67" s="449"/>
      <c r="BC67" s="449"/>
      <c r="BD67" s="449"/>
      <c r="BE67" s="449"/>
      <c r="BF67" s="449"/>
      <c r="BG67" s="449"/>
      <c r="BH67" s="449"/>
      <c r="BI67" s="448"/>
    </row>
    <row r="68" spans="1:61" s="104" customFormat="1" ht="15" customHeight="1" x14ac:dyDescent="0.35">
      <c r="A68" s="358" t="s">
        <v>2056</v>
      </c>
      <c r="B68" s="81" t="s">
        <v>910</v>
      </c>
      <c r="C68" s="486">
        <v>44562</v>
      </c>
      <c r="D68" s="486">
        <v>46112</v>
      </c>
      <c r="E68" s="555">
        <v>3285</v>
      </c>
      <c r="F68" s="556">
        <v>4785</v>
      </c>
      <c r="G68" s="556">
        <f>F68/23.742</f>
        <v>201.54157189790246</v>
      </c>
      <c r="H68" s="474" t="s">
        <v>2011</v>
      </c>
      <c r="I68" s="145">
        <v>0</v>
      </c>
      <c r="J68" s="145">
        <v>0</v>
      </c>
      <c r="K68" s="146">
        <v>3213.6</v>
      </c>
      <c r="L68" s="146">
        <v>1571.4</v>
      </c>
      <c r="M68" s="145">
        <v>0</v>
      </c>
      <c r="N68" s="145">
        <v>0</v>
      </c>
      <c r="O68" s="145">
        <v>0</v>
      </c>
      <c r="P68" s="475">
        <v>0</v>
      </c>
      <c r="Q68" s="476" t="s">
        <v>2232</v>
      </c>
      <c r="R68" s="477">
        <v>6000</v>
      </c>
      <c r="S68" s="476" t="s">
        <v>2220</v>
      </c>
      <c r="T68" s="478" t="s">
        <v>2221</v>
      </c>
      <c r="U68" s="479" t="s">
        <v>2233</v>
      </c>
      <c r="V68" s="479" t="s">
        <v>2234</v>
      </c>
      <c r="W68" s="400">
        <v>3285</v>
      </c>
      <c r="X68" s="479" t="s">
        <v>2224</v>
      </c>
      <c r="Y68" s="479" t="s">
        <v>2225</v>
      </c>
      <c r="Z68" s="479" t="s">
        <v>2235</v>
      </c>
      <c r="AA68" s="266"/>
      <c r="AB68" s="411" t="s">
        <v>2226</v>
      </c>
      <c r="AC68" s="82">
        <v>1</v>
      </c>
      <c r="AD68" s="82">
        <v>0.4</v>
      </c>
      <c r="AE68" s="411" t="s">
        <v>102</v>
      </c>
      <c r="AF68" s="412">
        <v>0</v>
      </c>
      <c r="AG68" s="413">
        <f t="shared" si="1"/>
        <v>4785</v>
      </c>
      <c r="AH68" s="413">
        <f t="shared" si="2"/>
        <v>0</v>
      </c>
      <c r="AI68" s="185"/>
      <c r="AJ68" s="103"/>
      <c r="AK68" s="449"/>
      <c r="AL68" s="449"/>
      <c r="AM68" s="449"/>
      <c r="AN68" s="449"/>
      <c r="AO68" s="449"/>
      <c r="AP68" s="449"/>
      <c r="AQ68" s="449"/>
      <c r="AR68" s="449"/>
      <c r="AS68" s="449"/>
      <c r="AT68" s="449"/>
      <c r="AU68" s="449"/>
      <c r="AV68" s="449"/>
      <c r="AW68" s="449"/>
      <c r="AX68" s="449"/>
      <c r="AY68" s="449"/>
      <c r="AZ68" s="449"/>
      <c r="BA68" s="449"/>
      <c r="BB68" s="449"/>
      <c r="BC68" s="449"/>
      <c r="BD68" s="449"/>
      <c r="BE68" s="449"/>
      <c r="BF68" s="449"/>
      <c r="BG68" s="449"/>
      <c r="BH68" s="449"/>
      <c r="BI68" s="448"/>
    </row>
    <row r="69" spans="1:61" s="104" customFormat="1" ht="15" customHeight="1" x14ac:dyDescent="0.35">
      <c r="A69" s="358" t="s">
        <v>2056</v>
      </c>
      <c r="B69" s="14" t="s">
        <v>916</v>
      </c>
      <c r="C69" s="486">
        <v>43862</v>
      </c>
      <c r="D69" s="486">
        <v>45291</v>
      </c>
      <c r="E69" s="305">
        <v>0</v>
      </c>
      <c r="F69" s="307">
        <v>0</v>
      </c>
      <c r="G69" s="307">
        <f>E69/25.462</f>
        <v>0</v>
      </c>
      <c r="H69" s="474" t="s">
        <v>2011</v>
      </c>
      <c r="I69" s="145">
        <v>0</v>
      </c>
      <c r="J69" s="145">
        <v>0</v>
      </c>
      <c r="K69" s="145">
        <v>0</v>
      </c>
      <c r="L69" s="145">
        <v>0</v>
      </c>
      <c r="M69" s="145">
        <v>0</v>
      </c>
      <c r="N69" s="145">
        <v>0</v>
      </c>
      <c r="O69" s="145">
        <v>0</v>
      </c>
      <c r="P69" s="475">
        <v>0</v>
      </c>
      <c r="Q69" s="476"/>
      <c r="R69" s="477"/>
      <c r="S69" s="476"/>
      <c r="T69" s="478"/>
      <c r="U69" s="479"/>
      <c r="V69" s="479"/>
      <c r="W69" s="400"/>
      <c r="X69" s="479"/>
      <c r="Y69" s="479"/>
      <c r="Z69" s="479"/>
      <c r="AA69" s="266"/>
      <c r="AB69" s="411"/>
      <c r="AC69" s="82">
        <v>0</v>
      </c>
      <c r="AD69" s="82"/>
      <c r="AE69" s="411"/>
      <c r="AF69" s="412">
        <v>0</v>
      </c>
      <c r="AG69" s="413">
        <f t="shared" si="1"/>
        <v>0</v>
      </c>
      <c r="AH69" s="413">
        <f t="shared" si="2"/>
        <v>0</v>
      </c>
      <c r="AI69" s="185"/>
      <c r="AJ69" s="103"/>
      <c r="AK69" s="449"/>
      <c r="AL69" s="449"/>
      <c r="AM69" s="449"/>
      <c r="AN69" s="449"/>
      <c r="AO69" s="449"/>
      <c r="AP69" s="449"/>
      <c r="AQ69" s="449"/>
      <c r="AR69" s="449"/>
      <c r="AS69" s="449"/>
      <c r="AT69" s="449"/>
      <c r="AU69" s="449"/>
      <c r="AV69" s="449"/>
      <c r="AW69" s="449"/>
      <c r="AX69" s="449"/>
      <c r="AY69" s="449"/>
      <c r="AZ69" s="449"/>
      <c r="BA69" s="449"/>
      <c r="BB69" s="449"/>
      <c r="BC69" s="449"/>
      <c r="BD69" s="449"/>
      <c r="BE69" s="449"/>
      <c r="BF69" s="449"/>
      <c r="BG69" s="449"/>
      <c r="BH69" s="449"/>
      <c r="BI69" s="448"/>
    </row>
    <row r="70" spans="1:61" s="104" customFormat="1" ht="15" customHeight="1" x14ac:dyDescent="0.35">
      <c r="A70" s="358" t="s">
        <v>2236</v>
      </c>
      <c r="B70" s="14" t="s">
        <v>924</v>
      </c>
      <c r="C70" s="486">
        <v>43862</v>
      </c>
      <c r="D70" s="486">
        <v>45291</v>
      </c>
      <c r="E70" s="305">
        <v>0</v>
      </c>
      <c r="F70" s="307">
        <v>0</v>
      </c>
      <c r="G70" s="307">
        <f>E70/25.462</f>
        <v>0</v>
      </c>
      <c r="H70" s="474" t="s">
        <v>2011</v>
      </c>
      <c r="I70" s="145">
        <v>0</v>
      </c>
      <c r="J70" s="145">
        <v>0</v>
      </c>
      <c r="K70" s="145">
        <v>0</v>
      </c>
      <c r="L70" s="145">
        <v>0</v>
      </c>
      <c r="M70" s="145">
        <v>0</v>
      </c>
      <c r="N70" s="145">
        <v>0</v>
      </c>
      <c r="O70" s="145">
        <v>0</v>
      </c>
      <c r="P70" s="475">
        <v>0</v>
      </c>
      <c r="Q70" s="476"/>
      <c r="R70" s="477"/>
      <c r="S70" s="476"/>
      <c r="T70" s="478"/>
      <c r="U70" s="479"/>
      <c r="V70" s="479"/>
      <c r="W70" s="400"/>
      <c r="X70" s="479"/>
      <c r="Y70" s="479"/>
      <c r="Z70" s="479"/>
      <c r="AA70" s="266"/>
      <c r="AB70" s="411"/>
      <c r="AC70" s="82">
        <v>0</v>
      </c>
      <c r="AD70" s="82"/>
      <c r="AE70" s="411"/>
      <c r="AF70" s="412">
        <v>0</v>
      </c>
      <c r="AG70" s="413">
        <f t="shared" si="1"/>
        <v>0</v>
      </c>
      <c r="AH70" s="413">
        <f t="shared" si="2"/>
        <v>0</v>
      </c>
      <c r="AI70" s="185"/>
      <c r="AJ70" s="103"/>
      <c r="AK70" s="449"/>
      <c r="AL70" s="449"/>
      <c r="AM70" s="449"/>
      <c r="AN70" s="449"/>
      <c r="AO70" s="449"/>
      <c r="AP70" s="449"/>
      <c r="AQ70" s="449"/>
      <c r="AR70" s="449"/>
      <c r="AS70" s="449"/>
      <c r="AT70" s="449"/>
      <c r="AU70" s="449"/>
      <c r="AV70" s="449"/>
      <c r="AW70" s="449"/>
      <c r="AX70" s="449"/>
      <c r="AY70" s="449"/>
      <c r="AZ70" s="449"/>
      <c r="BA70" s="449"/>
      <c r="BB70" s="449"/>
      <c r="BC70" s="449"/>
      <c r="BD70" s="449"/>
      <c r="BE70" s="449"/>
      <c r="BF70" s="449"/>
      <c r="BG70" s="449"/>
      <c r="BH70" s="449"/>
      <c r="BI70" s="448"/>
    </row>
    <row r="71" spans="1:61" ht="15" customHeight="1" x14ac:dyDescent="0.35">
      <c r="A71" s="358" t="s">
        <v>2056</v>
      </c>
      <c r="B71" s="81" t="s">
        <v>928</v>
      </c>
      <c r="C71" s="486">
        <v>44562</v>
      </c>
      <c r="D71" s="486">
        <v>46265</v>
      </c>
      <c r="E71" s="305">
        <v>5000</v>
      </c>
      <c r="F71" s="307">
        <v>5000</v>
      </c>
      <c r="G71" s="307">
        <f t="shared" ref="G71:G80" si="10">E71/25.462</f>
        <v>196.37106276019165</v>
      </c>
      <c r="H71" s="474" t="s">
        <v>2011</v>
      </c>
      <c r="I71" s="145">
        <v>0</v>
      </c>
      <c r="J71" s="145">
        <v>0</v>
      </c>
      <c r="K71" s="145">
        <v>925.9</v>
      </c>
      <c r="L71" s="145">
        <v>1111.0999999999999</v>
      </c>
      <c r="M71" s="145">
        <v>1111.0999999999999</v>
      </c>
      <c r="N71" s="145">
        <v>1111.0999999999999</v>
      </c>
      <c r="O71" s="145">
        <v>740.8</v>
      </c>
      <c r="P71" s="475"/>
      <c r="Q71" s="476" t="s">
        <v>2237</v>
      </c>
      <c r="R71" s="477" t="s">
        <v>2017</v>
      </c>
      <c r="S71" s="476" t="s">
        <v>2238</v>
      </c>
      <c r="T71" s="478" t="s">
        <v>2239</v>
      </c>
      <c r="U71" s="479" t="s">
        <v>2240</v>
      </c>
      <c r="V71" s="479" t="s">
        <v>2241</v>
      </c>
      <c r="W71" s="400">
        <v>5000</v>
      </c>
      <c r="X71" s="479" t="s">
        <v>2242</v>
      </c>
      <c r="Y71" s="479" t="s">
        <v>2243</v>
      </c>
      <c r="Z71" s="479" t="s">
        <v>516</v>
      </c>
      <c r="AA71" s="266"/>
      <c r="AB71" s="411" t="s">
        <v>2244</v>
      </c>
      <c r="AC71" s="82">
        <v>1</v>
      </c>
      <c r="AD71" s="82">
        <v>0.4</v>
      </c>
      <c r="AE71" s="411" t="s">
        <v>102</v>
      </c>
      <c r="AF71" s="412">
        <v>0</v>
      </c>
      <c r="AG71" s="413">
        <f t="shared" ref="AG71:AG134" si="11">AC71*F71</f>
        <v>5000</v>
      </c>
      <c r="AH71" s="413">
        <f t="shared" ref="AH71:AH134" si="12">F71*AF71</f>
        <v>0</v>
      </c>
      <c r="AI71" s="106"/>
      <c r="AJ71" s="105"/>
      <c r="AK71" s="449"/>
      <c r="AL71" s="449"/>
      <c r="AM71" s="449"/>
      <c r="AN71" s="449"/>
      <c r="AO71" s="449"/>
      <c r="AP71" s="449"/>
      <c r="AQ71" s="449"/>
      <c r="AR71" s="449"/>
      <c r="AS71" s="449"/>
      <c r="AT71" s="449"/>
      <c r="AU71" s="449"/>
      <c r="AV71" s="449"/>
      <c r="AW71" s="449"/>
      <c r="AX71" s="449"/>
      <c r="AY71" s="449"/>
      <c r="AZ71" s="449"/>
      <c r="BA71" s="449"/>
      <c r="BB71" s="449"/>
      <c r="BC71" s="449"/>
      <c r="BD71" s="449"/>
      <c r="BE71" s="449"/>
      <c r="BF71" s="449"/>
      <c r="BG71" s="449"/>
      <c r="BH71" s="449"/>
      <c r="BI71" s="448"/>
    </row>
    <row r="72" spans="1:61" ht="15" customHeight="1" x14ac:dyDescent="0.35">
      <c r="A72" s="358" t="s">
        <v>2056</v>
      </c>
      <c r="B72" s="81" t="s">
        <v>935</v>
      </c>
      <c r="C72" s="486">
        <v>44562</v>
      </c>
      <c r="D72" s="486">
        <v>46265</v>
      </c>
      <c r="E72" s="305">
        <v>1660</v>
      </c>
      <c r="F72" s="307">
        <v>1660</v>
      </c>
      <c r="G72" s="307">
        <f t="shared" si="10"/>
        <v>65.195192836383626</v>
      </c>
      <c r="H72" s="474" t="s">
        <v>2011</v>
      </c>
      <c r="I72" s="145">
        <v>0</v>
      </c>
      <c r="J72" s="145">
        <v>0</v>
      </c>
      <c r="K72" s="145">
        <v>199.2</v>
      </c>
      <c r="L72" s="145">
        <v>464.8</v>
      </c>
      <c r="M72" s="145">
        <v>464.8</v>
      </c>
      <c r="N72" s="145">
        <v>464.8</v>
      </c>
      <c r="O72" s="145">
        <v>66.400000000000006</v>
      </c>
      <c r="P72" s="475"/>
      <c r="Q72" s="476" t="s">
        <v>2245</v>
      </c>
      <c r="R72" s="477" t="s">
        <v>2017</v>
      </c>
      <c r="S72" s="476" t="s">
        <v>2246</v>
      </c>
      <c r="T72" s="478" t="s">
        <v>2239</v>
      </c>
      <c r="U72" s="479" t="s">
        <v>2247</v>
      </c>
      <c r="V72" s="479" t="s">
        <v>2241</v>
      </c>
      <c r="W72" s="400">
        <v>1660</v>
      </c>
      <c r="X72" s="479" t="s">
        <v>2248</v>
      </c>
      <c r="Y72" s="479" t="s">
        <v>2249</v>
      </c>
      <c r="Z72" s="479" t="s">
        <v>516</v>
      </c>
      <c r="AA72" s="266"/>
      <c r="AB72" s="411" t="s">
        <v>2250</v>
      </c>
      <c r="AC72" s="82">
        <v>1</v>
      </c>
      <c r="AD72" s="82">
        <v>0.4</v>
      </c>
      <c r="AE72" s="411" t="s">
        <v>102</v>
      </c>
      <c r="AF72" s="412">
        <v>0</v>
      </c>
      <c r="AG72" s="413">
        <f t="shared" si="11"/>
        <v>1660</v>
      </c>
      <c r="AH72" s="413">
        <f t="shared" si="12"/>
        <v>0</v>
      </c>
      <c r="AI72" s="106"/>
      <c r="AJ72" s="105"/>
      <c r="AK72" s="449"/>
      <c r="AL72" s="449"/>
      <c r="AM72" s="449"/>
      <c r="AN72" s="449"/>
      <c r="AO72" s="449"/>
      <c r="AP72" s="449"/>
      <c r="AQ72" s="449"/>
      <c r="AR72" s="449"/>
      <c r="AS72" s="449"/>
      <c r="AT72" s="449"/>
      <c r="AU72" s="449"/>
      <c r="AV72" s="449"/>
      <c r="AW72" s="449"/>
      <c r="AX72" s="449"/>
      <c r="AY72" s="449"/>
      <c r="AZ72" s="449"/>
      <c r="BA72" s="449"/>
      <c r="BB72" s="449"/>
      <c r="BC72" s="449"/>
      <c r="BD72" s="449"/>
      <c r="BE72" s="449"/>
      <c r="BF72" s="449"/>
      <c r="BG72" s="449"/>
      <c r="BH72" s="449"/>
      <c r="BI72" s="448"/>
    </row>
    <row r="73" spans="1:61" ht="15" customHeight="1" x14ac:dyDescent="0.35">
      <c r="A73" s="358" t="s">
        <v>2056</v>
      </c>
      <c r="B73" s="81" t="s">
        <v>943</v>
      </c>
      <c r="C73" s="486">
        <v>44562</v>
      </c>
      <c r="D73" s="486">
        <v>46022</v>
      </c>
      <c r="E73" s="305">
        <v>1200</v>
      </c>
      <c r="F73" s="307">
        <v>1200</v>
      </c>
      <c r="G73" s="307">
        <f t="shared" si="10"/>
        <v>47.129055062446</v>
      </c>
      <c r="H73" s="474" t="s">
        <v>2011</v>
      </c>
      <c r="I73" s="145">
        <v>0</v>
      </c>
      <c r="J73" s="145">
        <v>0</v>
      </c>
      <c r="K73" s="145">
        <v>517</v>
      </c>
      <c r="L73" s="145">
        <v>249</v>
      </c>
      <c r="M73" s="145">
        <v>331</v>
      </c>
      <c r="N73" s="145">
        <v>103</v>
      </c>
      <c r="O73" s="145">
        <v>0</v>
      </c>
      <c r="P73" s="475" t="s">
        <v>2017</v>
      </c>
      <c r="Q73" s="476" t="s">
        <v>2017</v>
      </c>
      <c r="R73" s="477">
        <v>0</v>
      </c>
      <c r="S73" s="476" t="s">
        <v>2017</v>
      </c>
      <c r="T73" s="478" t="s">
        <v>2178</v>
      </c>
      <c r="U73" s="479" t="s">
        <v>2251</v>
      </c>
      <c r="V73" s="479" t="s">
        <v>2017</v>
      </c>
      <c r="W73" s="400">
        <v>1200</v>
      </c>
      <c r="X73" s="479" t="s">
        <v>2018</v>
      </c>
      <c r="Y73" s="479" t="s">
        <v>2017</v>
      </c>
      <c r="Z73" s="479" t="s">
        <v>516</v>
      </c>
      <c r="AA73" s="266"/>
      <c r="AB73" s="411" t="s">
        <v>2252</v>
      </c>
      <c r="AC73" s="82">
        <v>1</v>
      </c>
      <c r="AD73" s="82">
        <v>0.4</v>
      </c>
      <c r="AE73" s="411" t="s">
        <v>102</v>
      </c>
      <c r="AF73" s="412">
        <v>0</v>
      </c>
      <c r="AG73" s="413">
        <f t="shared" si="11"/>
        <v>1200</v>
      </c>
      <c r="AH73" s="413">
        <f t="shared" si="12"/>
        <v>0</v>
      </c>
      <c r="AI73" s="106"/>
      <c r="AJ73" s="105"/>
      <c r="AK73" s="449"/>
      <c r="AL73" s="449"/>
      <c r="AM73" s="449"/>
      <c r="AN73" s="449"/>
      <c r="AO73" s="449"/>
      <c r="AP73" s="449"/>
      <c r="AQ73" s="449"/>
      <c r="AR73" s="449"/>
      <c r="AS73" s="449"/>
      <c r="AT73" s="449"/>
      <c r="AU73" s="449"/>
      <c r="AV73" s="449"/>
      <c r="AW73" s="449"/>
      <c r="AX73" s="449"/>
      <c r="AY73" s="449"/>
      <c r="AZ73" s="449"/>
      <c r="BA73" s="449"/>
      <c r="BB73" s="449"/>
      <c r="BC73" s="449"/>
      <c r="BD73" s="449"/>
      <c r="BE73" s="449"/>
      <c r="BF73" s="449"/>
      <c r="BG73" s="449"/>
      <c r="BH73" s="449"/>
      <c r="BI73" s="448"/>
    </row>
    <row r="74" spans="1:61" s="104" customFormat="1" ht="15" customHeight="1" x14ac:dyDescent="0.35">
      <c r="A74" s="358" t="s">
        <v>2056</v>
      </c>
      <c r="B74" s="81" t="s">
        <v>954</v>
      </c>
      <c r="C74" s="486">
        <v>44562</v>
      </c>
      <c r="D74" s="486">
        <v>46022</v>
      </c>
      <c r="E74" s="555">
        <v>300</v>
      </c>
      <c r="F74" s="556">
        <v>300</v>
      </c>
      <c r="G74" s="556">
        <f>F74/25.462</f>
        <v>11.7822637656115</v>
      </c>
      <c r="H74" s="474" t="s">
        <v>2011</v>
      </c>
      <c r="I74" s="145">
        <v>0</v>
      </c>
      <c r="J74" s="145">
        <v>0</v>
      </c>
      <c r="K74" s="145">
        <v>0</v>
      </c>
      <c r="L74" s="145">
        <v>60</v>
      </c>
      <c r="M74" s="145">
        <v>180</v>
      </c>
      <c r="N74" s="145">
        <v>60</v>
      </c>
      <c r="O74" s="145">
        <v>0</v>
      </c>
      <c r="P74" s="475">
        <v>0</v>
      </c>
      <c r="Q74" s="476" t="s">
        <v>170</v>
      </c>
      <c r="R74" s="477">
        <v>0</v>
      </c>
      <c r="S74" s="476" t="s">
        <v>2017</v>
      </c>
      <c r="T74" s="478" t="s">
        <v>2178</v>
      </c>
      <c r="U74" s="479" t="s">
        <v>2253</v>
      </c>
      <c r="V74" s="479" t="s">
        <v>2017</v>
      </c>
      <c r="W74" s="400">
        <v>300</v>
      </c>
      <c r="X74" s="479" t="s">
        <v>2018</v>
      </c>
      <c r="Y74" s="479" t="s">
        <v>2017</v>
      </c>
      <c r="Z74" s="479" t="s">
        <v>516</v>
      </c>
      <c r="AA74" s="266" t="s">
        <v>170</v>
      </c>
      <c r="AB74" s="414" t="s">
        <v>2254</v>
      </c>
      <c r="AC74" s="136">
        <v>1</v>
      </c>
      <c r="AD74" s="136">
        <v>0.4</v>
      </c>
      <c r="AE74" s="411" t="s">
        <v>170</v>
      </c>
      <c r="AF74" s="412">
        <v>0</v>
      </c>
      <c r="AG74" s="413">
        <f t="shared" si="11"/>
        <v>300</v>
      </c>
      <c r="AH74" s="413">
        <f t="shared" si="12"/>
        <v>0</v>
      </c>
      <c r="AI74" s="185" t="s">
        <v>170</v>
      </c>
      <c r="AJ74" s="103" t="s">
        <v>170</v>
      </c>
      <c r="AK74" s="449" t="s">
        <v>170</v>
      </c>
      <c r="AL74" s="449" t="s">
        <v>170</v>
      </c>
      <c r="AM74" s="449" t="s">
        <v>170</v>
      </c>
      <c r="AN74" s="449" t="s">
        <v>170</v>
      </c>
      <c r="AO74" s="449" t="s">
        <v>170</v>
      </c>
      <c r="AP74" s="449" t="s">
        <v>170</v>
      </c>
      <c r="AQ74" s="449" t="s">
        <v>170</v>
      </c>
      <c r="AR74" s="449" t="s">
        <v>170</v>
      </c>
      <c r="AS74" s="449" t="s">
        <v>170</v>
      </c>
      <c r="AT74" s="449" t="s">
        <v>170</v>
      </c>
      <c r="AU74" s="449" t="s">
        <v>170</v>
      </c>
      <c r="AV74" s="449" t="s">
        <v>170</v>
      </c>
      <c r="AW74" s="449" t="s">
        <v>170</v>
      </c>
      <c r="AX74" s="449" t="s">
        <v>170</v>
      </c>
      <c r="AY74" s="449" t="s">
        <v>170</v>
      </c>
      <c r="AZ74" s="449" t="s">
        <v>170</v>
      </c>
      <c r="BA74" s="449" t="s">
        <v>170</v>
      </c>
      <c r="BB74" s="449" t="s">
        <v>170</v>
      </c>
      <c r="BC74" s="449" t="s">
        <v>170</v>
      </c>
      <c r="BD74" s="449"/>
      <c r="BE74" s="449"/>
      <c r="BF74" s="449"/>
      <c r="BG74" s="449"/>
      <c r="BH74" s="449"/>
      <c r="BI74" s="448"/>
    </row>
    <row r="75" spans="1:61" ht="15" customHeight="1" x14ac:dyDescent="0.35">
      <c r="A75" s="358" t="s">
        <v>2236</v>
      </c>
      <c r="B75" s="81" t="s">
        <v>958</v>
      </c>
      <c r="C75" s="486">
        <v>44562</v>
      </c>
      <c r="D75" s="486">
        <v>46022</v>
      </c>
      <c r="E75" s="305">
        <v>144</v>
      </c>
      <c r="F75" s="307">
        <v>144</v>
      </c>
      <c r="G75" s="307">
        <f t="shared" si="10"/>
        <v>5.6554866074935202</v>
      </c>
      <c r="H75" s="474" t="s">
        <v>2011</v>
      </c>
      <c r="I75" s="145">
        <v>0</v>
      </c>
      <c r="J75" s="145">
        <v>0</v>
      </c>
      <c r="K75" s="145">
        <v>20</v>
      </c>
      <c r="L75" s="145">
        <v>25</v>
      </c>
      <c r="M75" s="145">
        <v>37</v>
      </c>
      <c r="N75" s="145">
        <v>62</v>
      </c>
      <c r="O75" s="145">
        <v>0</v>
      </c>
      <c r="P75" s="475">
        <v>0</v>
      </c>
      <c r="Q75" s="476"/>
      <c r="R75" s="477">
        <v>0</v>
      </c>
      <c r="S75" s="476"/>
      <c r="T75" s="478" t="s">
        <v>2178</v>
      </c>
      <c r="U75" s="479" t="s">
        <v>2253</v>
      </c>
      <c r="V75" s="479" t="s">
        <v>2017</v>
      </c>
      <c r="W75" s="400">
        <v>144</v>
      </c>
      <c r="X75" s="479" t="s">
        <v>2018</v>
      </c>
      <c r="Y75" s="479" t="s">
        <v>2017</v>
      </c>
      <c r="Z75" s="479" t="s">
        <v>516</v>
      </c>
      <c r="AA75" s="266"/>
      <c r="AB75" s="411" t="s">
        <v>2254</v>
      </c>
      <c r="AC75" s="82">
        <v>1</v>
      </c>
      <c r="AD75" s="82">
        <v>0.4</v>
      </c>
      <c r="AE75" s="411" t="s">
        <v>102</v>
      </c>
      <c r="AF75" s="412">
        <v>0</v>
      </c>
      <c r="AG75" s="413">
        <f t="shared" si="11"/>
        <v>144</v>
      </c>
      <c r="AH75" s="413">
        <f t="shared" si="12"/>
        <v>0</v>
      </c>
      <c r="AI75" s="106"/>
      <c r="AJ75" s="105"/>
      <c r="AK75" s="449"/>
      <c r="AL75" s="449"/>
      <c r="AM75" s="449"/>
      <c r="AN75" s="449"/>
      <c r="AO75" s="449"/>
      <c r="AP75" s="449"/>
      <c r="AQ75" s="449"/>
      <c r="AR75" s="449"/>
      <c r="AS75" s="449"/>
      <c r="AT75" s="449"/>
      <c r="AU75" s="449"/>
      <c r="AV75" s="449"/>
      <c r="AW75" s="449"/>
      <c r="AX75" s="449"/>
      <c r="AY75" s="449"/>
      <c r="AZ75" s="449"/>
      <c r="BA75" s="449"/>
      <c r="BB75" s="449"/>
      <c r="BC75" s="449"/>
      <c r="BD75" s="449"/>
      <c r="BE75" s="449"/>
      <c r="BF75" s="449"/>
      <c r="BG75" s="449"/>
      <c r="BH75" s="449"/>
      <c r="BI75" s="448"/>
    </row>
    <row r="76" spans="1:61" s="104" customFormat="1" ht="15" customHeight="1" x14ac:dyDescent="0.35">
      <c r="A76" s="358" t="s">
        <v>2056</v>
      </c>
      <c r="B76" s="81" t="s">
        <v>965</v>
      </c>
      <c r="C76" s="486">
        <v>44562</v>
      </c>
      <c r="D76" s="486">
        <v>46022</v>
      </c>
      <c r="E76" s="555">
        <v>940</v>
      </c>
      <c r="F76" s="556">
        <v>940</v>
      </c>
      <c r="G76" s="556">
        <f>F76/23.742</f>
        <v>39.592283716620337</v>
      </c>
      <c r="H76" s="474" t="s">
        <v>2011</v>
      </c>
      <c r="I76" s="145">
        <v>0</v>
      </c>
      <c r="J76" s="145">
        <v>0</v>
      </c>
      <c r="K76" s="145">
        <v>0</v>
      </c>
      <c r="L76" s="145">
        <v>188</v>
      </c>
      <c r="M76" s="145">
        <v>564</v>
      </c>
      <c r="N76" s="145">
        <v>188</v>
      </c>
      <c r="O76" s="145">
        <v>0</v>
      </c>
      <c r="P76" s="475">
        <v>0</v>
      </c>
      <c r="Q76" s="476" t="s">
        <v>170</v>
      </c>
      <c r="R76" s="477">
        <v>0</v>
      </c>
      <c r="S76" s="476" t="s">
        <v>2017</v>
      </c>
      <c r="T76" s="478" t="s">
        <v>2178</v>
      </c>
      <c r="U76" s="479" t="s">
        <v>2255</v>
      </c>
      <c r="V76" s="479" t="s">
        <v>2017</v>
      </c>
      <c r="W76" s="400">
        <v>940</v>
      </c>
      <c r="X76" s="479" t="s">
        <v>2018</v>
      </c>
      <c r="Y76" s="479" t="s">
        <v>170</v>
      </c>
      <c r="Z76" s="479" t="s">
        <v>516</v>
      </c>
      <c r="AA76" s="266"/>
      <c r="AB76" s="411" t="s">
        <v>2256</v>
      </c>
      <c r="AC76" s="82">
        <v>1</v>
      </c>
      <c r="AD76" s="82">
        <v>0.4</v>
      </c>
      <c r="AE76" s="411" t="s">
        <v>102</v>
      </c>
      <c r="AF76" s="412">
        <v>0</v>
      </c>
      <c r="AG76" s="413">
        <f t="shared" si="11"/>
        <v>940</v>
      </c>
      <c r="AH76" s="413">
        <f t="shared" si="12"/>
        <v>0</v>
      </c>
      <c r="AI76" s="185"/>
      <c r="AJ76" s="103"/>
      <c r="AK76" s="449"/>
      <c r="AL76" s="449"/>
      <c r="AM76" s="449"/>
      <c r="AN76" s="449"/>
      <c r="AO76" s="449"/>
      <c r="AP76" s="449"/>
      <c r="AQ76" s="449"/>
      <c r="AR76" s="449"/>
      <c r="AS76" s="449"/>
      <c r="AT76" s="449"/>
      <c r="AU76" s="449"/>
      <c r="AV76" s="449"/>
      <c r="AW76" s="449"/>
      <c r="AX76" s="449"/>
      <c r="AY76" s="449"/>
      <c r="AZ76" s="449"/>
      <c r="BA76" s="449"/>
      <c r="BB76" s="449"/>
      <c r="BC76" s="449"/>
      <c r="BD76" s="449"/>
      <c r="BE76" s="449"/>
      <c r="BF76" s="449"/>
      <c r="BG76" s="449"/>
      <c r="BH76" s="449"/>
      <c r="BI76" s="448"/>
    </row>
    <row r="77" spans="1:61" ht="15" customHeight="1" x14ac:dyDescent="0.35">
      <c r="A77" s="358" t="s">
        <v>2236</v>
      </c>
      <c r="B77" s="81" t="s">
        <v>969</v>
      </c>
      <c r="C77" s="486">
        <v>44562</v>
      </c>
      <c r="D77" s="486">
        <v>46022</v>
      </c>
      <c r="E77" s="305">
        <v>600</v>
      </c>
      <c r="F77" s="307">
        <v>600</v>
      </c>
      <c r="G77" s="307">
        <f t="shared" si="10"/>
        <v>23.564527531223</v>
      </c>
      <c r="H77" s="474" t="s">
        <v>2011</v>
      </c>
      <c r="I77" s="145">
        <v>0</v>
      </c>
      <c r="J77" s="145">
        <v>0</v>
      </c>
      <c r="K77" s="145">
        <v>50</v>
      </c>
      <c r="L77" s="145">
        <v>195</v>
      </c>
      <c r="M77" s="145">
        <v>200</v>
      </c>
      <c r="N77" s="145">
        <v>155</v>
      </c>
      <c r="O77" s="145">
        <v>0</v>
      </c>
      <c r="P77" s="475">
        <v>0</v>
      </c>
      <c r="Q77" s="476"/>
      <c r="R77" s="477">
        <v>0</v>
      </c>
      <c r="S77" s="476" t="s">
        <v>2017</v>
      </c>
      <c r="T77" s="478" t="s">
        <v>2178</v>
      </c>
      <c r="U77" s="479" t="s">
        <v>2255</v>
      </c>
      <c r="V77" s="479" t="s">
        <v>2017</v>
      </c>
      <c r="W77" s="400">
        <v>600</v>
      </c>
      <c r="X77" s="479" t="s">
        <v>2018</v>
      </c>
      <c r="Y77" s="479" t="s">
        <v>2017</v>
      </c>
      <c r="Z77" s="479" t="s">
        <v>516</v>
      </c>
      <c r="AA77" s="266"/>
      <c r="AB77" s="411" t="s">
        <v>2256</v>
      </c>
      <c r="AC77" s="82">
        <v>1</v>
      </c>
      <c r="AD77" s="82">
        <v>0.4</v>
      </c>
      <c r="AE77" s="411" t="s">
        <v>102</v>
      </c>
      <c r="AF77" s="412">
        <v>0</v>
      </c>
      <c r="AG77" s="413">
        <f t="shared" si="11"/>
        <v>600</v>
      </c>
      <c r="AH77" s="413">
        <f t="shared" si="12"/>
        <v>0</v>
      </c>
      <c r="AI77" s="106"/>
      <c r="AJ77" s="105"/>
      <c r="AK77" s="449"/>
      <c r="AL77" s="449"/>
      <c r="AM77" s="449"/>
      <c r="AN77" s="449"/>
      <c r="AO77" s="449"/>
      <c r="AP77" s="449"/>
      <c r="AQ77" s="449"/>
      <c r="AR77" s="449"/>
      <c r="AS77" s="449"/>
      <c r="AT77" s="449"/>
      <c r="AU77" s="449"/>
      <c r="AV77" s="449"/>
      <c r="AW77" s="449"/>
      <c r="AX77" s="449"/>
      <c r="AY77" s="449"/>
      <c r="AZ77" s="449"/>
      <c r="BA77" s="449"/>
      <c r="BB77" s="449"/>
      <c r="BC77" s="449"/>
      <c r="BD77" s="449"/>
      <c r="BE77" s="449"/>
      <c r="BF77" s="449"/>
      <c r="BG77" s="449"/>
      <c r="BH77" s="449"/>
      <c r="BI77" s="448"/>
    </row>
    <row r="78" spans="1:61" ht="15" customHeight="1" x14ac:dyDescent="0.35">
      <c r="A78" s="358" t="s">
        <v>2056</v>
      </c>
      <c r="B78" s="81" t="s">
        <v>977</v>
      </c>
      <c r="C78" s="486">
        <v>44562</v>
      </c>
      <c r="D78" s="486">
        <v>46022</v>
      </c>
      <c r="E78" s="305">
        <v>1700</v>
      </c>
      <c r="F78" s="307">
        <v>1700</v>
      </c>
      <c r="G78" s="307">
        <f t="shared" si="10"/>
        <v>66.766161338465167</v>
      </c>
      <c r="H78" s="474" t="s">
        <v>2011</v>
      </c>
      <c r="I78" s="145">
        <v>0</v>
      </c>
      <c r="J78" s="145">
        <v>0</v>
      </c>
      <c r="K78" s="145">
        <v>0</v>
      </c>
      <c r="L78" s="145">
        <v>520</v>
      </c>
      <c r="M78" s="145">
        <v>295</v>
      </c>
      <c r="N78" s="145">
        <v>590</v>
      </c>
      <c r="O78" s="145">
        <v>295</v>
      </c>
      <c r="P78" s="475">
        <v>0</v>
      </c>
      <c r="Q78" s="476" t="s">
        <v>2257</v>
      </c>
      <c r="R78" s="477">
        <v>0</v>
      </c>
      <c r="S78" s="476" t="s">
        <v>2017</v>
      </c>
      <c r="T78" s="478" t="s">
        <v>2178</v>
      </c>
      <c r="U78" s="479" t="s">
        <v>2258</v>
      </c>
      <c r="V78" s="479" t="s">
        <v>2017</v>
      </c>
      <c r="W78" s="400">
        <v>1700</v>
      </c>
      <c r="X78" s="479" t="s">
        <v>2018</v>
      </c>
      <c r="Y78" s="479" t="s">
        <v>2017</v>
      </c>
      <c r="Z78" s="479" t="s">
        <v>516</v>
      </c>
      <c r="AA78" s="266"/>
      <c r="AB78" s="411" t="s">
        <v>2259</v>
      </c>
      <c r="AC78" s="82">
        <v>1</v>
      </c>
      <c r="AD78" s="82">
        <v>0.4</v>
      </c>
      <c r="AE78" s="411" t="s">
        <v>102</v>
      </c>
      <c r="AF78" s="412">
        <v>0</v>
      </c>
      <c r="AG78" s="413">
        <f t="shared" si="11"/>
        <v>1700</v>
      </c>
      <c r="AH78" s="413">
        <f t="shared" si="12"/>
        <v>0</v>
      </c>
      <c r="AI78" s="106"/>
      <c r="AJ78" s="105"/>
      <c r="AK78" s="449"/>
      <c r="AL78" s="449"/>
      <c r="AM78" s="449"/>
      <c r="AN78" s="449"/>
      <c r="AO78" s="449"/>
      <c r="AP78" s="449"/>
      <c r="AQ78" s="449"/>
      <c r="AR78" s="449"/>
      <c r="AS78" s="449"/>
      <c r="AT78" s="449"/>
      <c r="AU78" s="449"/>
      <c r="AV78" s="449"/>
      <c r="AW78" s="449"/>
      <c r="AX78" s="449"/>
      <c r="AY78" s="449"/>
      <c r="AZ78" s="449"/>
      <c r="BA78" s="449"/>
      <c r="BB78" s="449"/>
      <c r="BC78" s="449"/>
      <c r="BD78" s="449"/>
      <c r="BE78" s="449"/>
      <c r="BF78" s="449"/>
      <c r="BG78" s="449"/>
      <c r="BH78" s="449"/>
      <c r="BI78" s="448"/>
    </row>
    <row r="79" spans="1:61" ht="15" customHeight="1" x14ac:dyDescent="0.35">
      <c r="A79" s="358" t="s">
        <v>2260</v>
      </c>
      <c r="B79" s="133" t="s">
        <v>2261</v>
      </c>
      <c r="C79" s="486">
        <v>44197</v>
      </c>
      <c r="D79" s="486">
        <v>46022</v>
      </c>
      <c r="E79" s="305">
        <v>0</v>
      </c>
      <c r="F79" s="307">
        <v>0</v>
      </c>
      <c r="G79" s="307">
        <f t="shared" si="10"/>
        <v>0</v>
      </c>
      <c r="H79" s="474" t="s">
        <v>2011</v>
      </c>
      <c r="I79" s="145">
        <v>0</v>
      </c>
      <c r="J79" s="145">
        <v>0</v>
      </c>
      <c r="K79" s="145">
        <v>0</v>
      </c>
      <c r="L79" s="145">
        <v>0</v>
      </c>
      <c r="M79" s="145">
        <v>0</v>
      </c>
      <c r="N79" s="145">
        <v>0</v>
      </c>
      <c r="O79" s="145">
        <v>0</v>
      </c>
      <c r="P79" s="475">
        <v>0</v>
      </c>
      <c r="Q79" s="476" t="s">
        <v>2017</v>
      </c>
      <c r="R79" s="477" t="s">
        <v>2017</v>
      </c>
      <c r="S79" s="476" t="s">
        <v>2017</v>
      </c>
      <c r="T79" s="478" t="s">
        <v>2221</v>
      </c>
      <c r="U79" s="479" t="s">
        <v>2017</v>
      </c>
      <c r="V79" s="479" t="s">
        <v>2017</v>
      </c>
      <c r="W79" s="400" t="s">
        <v>2017</v>
      </c>
      <c r="X79" s="479" t="s">
        <v>2017</v>
      </c>
      <c r="Y79" s="479" t="s">
        <v>2017</v>
      </c>
      <c r="Z79" s="479"/>
      <c r="AA79" s="266"/>
      <c r="AB79" s="411" t="s">
        <v>2262</v>
      </c>
      <c r="AC79" s="82">
        <v>1</v>
      </c>
      <c r="AD79" s="82">
        <v>0.4</v>
      </c>
      <c r="AE79" s="411" t="s">
        <v>102</v>
      </c>
      <c r="AF79" s="412">
        <v>0</v>
      </c>
      <c r="AG79" s="413">
        <f t="shared" si="11"/>
        <v>0</v>
      </c>
      <c r="AH79" s="413">
        <f t="shared" si="12"/>
        <v>0</v>
      </c>
      <c r="AI79" s="106"/>
      <c r="AJ79" s="105"/>
      <c r="AK79" s="449"/>
      <c r="AL79" s="449"/>
      <c r="AM79" s="449"/>
      <c r="AN79" s="449"/>
      <c r="AO79" s="449"/>
      <c r="AP79" s="449"/>
      <c r="AQ79" s="449"/>
      <c r="AR79" s="449"/>
      <c r="AS79" s="449"/>
      <c r="AT79" s="449"/>
      <c r="AU79" s="449"/>
      <c r="AV79" s="449"/>
      <c r="AW79" s="449"/>
      <c r="AX79" s="449"/>
      <c r="AY79" s="449"/>
      <c r="AZ79" s="449"/>
      <c r="BA79" s="449"/>
      <c r="BB79" s="449"/>
      <c r="BC79" s="449"/>
      <c r="BD79" s="449"/>
      <c r="BE79" s="449"/>
      <c r="BF79" s="449"/>
      <c r="BG79" s="449"/>
      <c r="BH79" s="449"/>
      <c r="BI79" s="448"/>
    </row>
    <row r="80" spans="1:61" ht="15" customHeight="1" x14ac:dyDescent="0.35">
      <c r="A80" s="358" t="s">
        <v>2260</v>
      </c>
      <c r="B80" s="14" t="s">
        <v>981</v>
      </c>
      <c r="C80" s="486">
        <v>44197</v>
      </c>
      <c r="D80" s="486">
        <v>46022</v>
      </c>
      <c r="E80" s="305">
        <v>0</v>
      </c>
      <c r="F80" s="307">
        <v>0</v>
      </c>
      <c r="G80" s="307">
        <f t="shared" si="10"/>
        <v>0</v>
      </c>
      <c r="H80" s="474" t="s">
        <v>2011</v>
      </c>
      <c r="I80" s="145">
        <v>0</v>
      </c>
      <c r="J80" s="145">
        <v>0</v>
      </c>
      <c r="K80" s="145">
        <v>0</v>
      </c>
      <c r="L80" s="145">
        <v>0</v>
      </c>
      <c r="M80" s="145">
        <v>0</v>
      </c>
      <c r="N80" s="145">
        <v>0</v>
      </c>
      <c r="O80" s="145">
        <v>0</v>
      </c>
      <c r="P80" s="475">
        <v>0</v>
      </c>
      <c r="Q80" s="476"/>
      <c r="R80" s="477"/>
      <c r="S80" s="476"/>
      <c r="T80" s="478"/>
      <c r="U80" s="479"/>
      <c r="V80" s="479"/>
      <c r="W80" s="400"/>
      <c r="X80" s="479"/>
      <c r="Y80" s="479"/>
      <c r="Z80" s="479"/>
      <c r="AA80" s="266"/>
      <c r="AB80" s="411"/>
      <c r="AC80" s="82">
        <v>0</v>
      </c>
      <c r="AD80" s="82"/>
      <c r="AE80" s="411"/>
      <c r="AF80" s="412">
        <v>0</v>
      </c>
      <c r="AG80" s="413">
        <f t="shared" si="11"/>
        <v>0</v>
      </c>
      <c r="AH80" s="413">
        <f t="shared" si="12"/>
        <v>0</v>
      </c>
      <c r="AI80" s="106"/>
      <c r="AJ80" s="105"/>
      <c r="AK80" s="449"/>
      <c r="AL80" s="449"/>
      <c r="AM80" s="449"/>
      <c r="AN80" s="449"/>
      <c r="AO80" s="449"/>
      <c r="AP80" s="449"/>
      <c r="AQ80" s="449"/>
      <c r="AR80" s="449"/>
      <c r="AS80" s="449"/>
      <c r="AT80" s="449"/>
      <c r="AU80" s="449"/>
      <c r="AV80" s="449"/>
      <c r="AW80" s="449"/>
      <c r="AX80" s="449"/>
      <c r="AY80" s="449"/>
      <c r="AZ80" s="449"/>
      <c r="BA80" s="449"/>
      <c r="BB80" s="449"/>
      <c r="BC80" s="449"/>
      <c r="BD80" s="449"/>
      <c r="BE80" s="449"/>
      <c r="BF80" s="449"/>
      <c r="BG80" s="449"/>
      <c r="BH80" s="449"/>
      <c r="BI80" s="448"/>
    </row>
    <row r="81" spans="1:61" ht="15" customHeight="1" x14ac:dyDescent="0.35">
      <c r="A81" s="358" t="s">
        <v>2260</v>
      </c>
      <c r="B81" s="14" t="s">
        <v>989</v>
      </c>
      <c r="C81" s="486">
        <v>44197</v>
      </c>
      <c r="D81" s="486">
        <v>46022</v>
      </c>
      <c r="E81" s="305">
        <v>0</v>
      </c>
      <c r="F81" s="306">
        <v>99.17</v>
      </c>
      <c r="G81" s="306">
        <f>F81/25.462</f>
        <v>3.8948236587856413</v>
      </c>
      <c r="H81" s="590" t="s">
        <v>2011</v>
      </c>
      <c r="I81" s="591">
        <v>0</v>
      </c>
      <c r="J81" s="591">
        <v>0</v>
      </c>
      <c r="K81" s="591">
        <v>0</v>
      </c>
      <c r="L81" s="591">
        <v>0</v>
      </c>
      <c r="M81" s="591">
        <v>0</v>
      </c>
      <c r="N81" s="591">
        <v>99.17</v>
      </c>
      <c r="O81" s="591">
        <v>0</v>
      </c>
      <c r="P81" s="475">
        <v>0</v>
      </c>
      <c r="Q81" s="476"/>
      <c r="R81" s="477"/>
      <c r="S81" s="476"/>
      <c r="T81" s="478"/>
      <c r="U81" s="479"/>
      <c r="V81" s="479"/>
      <c r="W81" s="400"/>
      <c r="X81" s="479"/>
      <c r="Y81" s="479"/>
      <c r="Z81" s="479"/>
      <c r="AA81" s="266"/>
      <c r="AB81" s="411"/>
      <c r="AC81" s="82">
        <v>0</v>
      </c>
      <c r="AD81" s="82"/>
      <c r="AE81" s="411"/>
      <c r="AF81" s="412">
        <v>0</v>
      </c>
      <c r="AG81" s="413">
        <f t="shared" si="11"/>
        <v>0</v>
      </c>
      <c r="AH81" s="413">
        <f t="shared" si="12"/>
        <v>0</v>
      </c>
      <c r="AI81" s="106"/>
      <c r="AJ81" s="105"/>
      <c r="AK81" s="449"/>
      <c r="AL81" s="449"/>
      <c r="AM81" s="449"/>
      <c r="AN81" s="449"/>
      <c r="AO81" s="449"/>
      <c r="AP81" s="449"/>
      <c r="AQ81" s="449"/>
      <c r="AR81" s="449"/>
      <c r="AS81" s="449"/>
      <c r="AT81" s="449"/>
      <c r="AU81" s="449"/>
      <c r="AV81" s="449"/>
      <c r="AW81" s="449"/>
      <c r="AX81" s="449"/>
      <c r="AY81" s="449"/>
      <c r="AZ81" s="449"/>
      <c r="BA81" s="449"/>
      <c r="BB81" s="449"/>
      <c r="BC81" s="449"/>
      <c r="BD81" s="449"/>
      <c r="BE81" s="449"/>
      <c r="BF81" s="449"/>
      <c r="BG81" s="449"/>
      <c r="BH81" s="449"/>
      <c r="BI81" s="448"/>
    </row>
    <row r="82" spans="1:61" s="104" customFormat="1" ht="15" customHeight="1" x14ac:dyDescent="0.35">
      <c r="A82" s="358" t="s">
        <v>2260</v>
      </c>
      <c r="B82" s="81" t="s">
        <v>995</v>
      </c>
      <c r="C82" s="486">
        <v>44197</v>
      </c>
      <c r="D82" s="486">
        <v>46265</v>
      </c>
      <c r="E82" s="555">
        <v>8457.6</v>
      </c>
      <c r="F82" s="560">
        <v>3350</v>
      </c>
      <c r="G82" s="560">
        <f>F82/23.742</f>
        <v>141.1001600539129</v>
      </c>
      <c r="H82" s="696" t="s">
        <v>2011</v>
      </c>
      <c r="I82" s="146">
        <v>0</v>
      </c>
      <c r="J82" s="146">
        <v>0</v>
      </c>
      <c r="K82" s="146">
        <v>1175.8</v>
      </c>
      <c r="L82" s="146">
        <v>837.5</v>
      </c>
      <c r="M82" s="146">
        <v>837.5</v>
      </c>
      <c r="N82" s="146">
        <v>499.2</v>
      </c>
      <c r="O82" s="146">
        <v>0</v>
      </c>
      <c r="P82" s="475">
        <v>0</v>
      </c>
      <c r="Q82" s="476" t="s">
        <v>2017</v>
      </c>
      <c r="R82" s="477">
        <v>30350</v>
      </c>
      <c r="S82" s="476" t="s">
        <v>2263</v>
      </c>
      <c r="T82" s="478" t="s">
        <v>2221</v>
      </c>
      <c r="U82" s="479" t="s">
        <v>2264</v>
      </c>
      <c r="V82" s="479" t="s">
        <v>2265</v>
      </c>
      <c r="W82" s="400">
        <v>8457.5</v>
      </c>
      <c r="X82" s="479" t="s">
        <v>2266</v>
      </c>
      <c r="Y82" s="479" t="s">
        <v>2267</v>
      </c>
      <c r="Z82" s="479" t="s">
        <v>2235</v>
      </c>
      <c r="AA82" s="266"/>
      <c r="AB82" s="411" t="s">
        <v>2262</v>
      </c>
      <c r="AC82" s="82">
        <v>1</v>
      </c>
      <c r="AD82" s="82">
        <v>0.4</v>
      </c>
      <c r="AE82" s="411" t="s">
        <v>102</v>
      </c>
      <c r="AF82" s="412">
        <v>0</v>
      </c>
      <c r="AG82" s="413">
        <f t="shared" si="11"/>
        <v>3350</v>
      </c>
      <c r="AH82" s="413">
        <f t="shared" si="12"/>
        <v>0</v>
      </c>
      <c r="AI82" s="185"/>
      <c r="AJ82" s="103"/>
      <c r="AK82" s="449"/>
      <c r="AL82" s="449"/>
      <c r="AM82" s="449"/>
      <c r="AN82" s="449"/>
      <c r="AO82" s="449"/>
      <c r="AP82" s="449"/>
      <c r="AQ82" s="449"/>
      <c r="AR82" s="449"/>
      <c r="AS82" s="449"/>
      <c r="AT82" s="449"/>
      <c r="AU82" s="449"/>
      <c r="AV82" s="449"/>
      <c r="AW82" s="449"/>
      <c r="AX82" s="449"/>
      <c r="AY82" s="449"/>
      <c r="AZ82" s="449"/>
      <c r="BA82" s="449"/>
      <c r="BB82" s="449"/>
      <c r="BC82" s="449"/>
      <c r="BD82" s="449"/>
      <c r="BE82" s="449"/>
      <c r="BF82" s="449"/>
      <c r="BG82" s="449"/>
      <c r="BH82" s="449"/>
      <c r="BI82" s="448"/>
    </row>
    <row r="83" spans="1:61" s="104" customFormat="1" ht="15" customHeight="1" x14ac:dyDescent="0.35">
      <c r="A83" s="358" t="s">
        <v>2260</v>
      </c>
      <c r="B83" s="81" t="s">
        <v>1005</v>
      </c>
      <c r="C83" s="486">
        <v>44197</v>
      </c>
      <c r="D83" s="486">
        <v>46265</v>
      </c>
      <c r="E83" s="555">
        <v>7209.72</v>
      </c>
      <c r="F83" s="560">
        <v>14297.3</v>
      </c>
      <c r="G83" s="560">
        <f>F83/23.742</f>
        <v>602.19442338471902</v>
      </c>
      <c r="H83" s="696" t="s">
        <v>2011</v>
      </c>
      <c r="I83" s="146">
        <v>0</v>
      </c>
      <c r="J83" s="146">
        <v>0</v>
      </c>
      <c r="K83" s="146">
        <v>3554</v>
      </c>
      <c r="L83" s="146">
        <v>3717</v>
      </c>
      <c r="M83" s="146">
        <v>3718</v>
      </c>
      <c r="N83" s="146">
        <v>3308.3</v>
      </c>
      <c r="O83" s="146">
        <v>0</v>
      </c>
      <c r="P83" s="475">
        <v>0</v>
      </c>
      <c r="Q83" s="476" t="s">
        <v>2268</v>
      </c>
      <c r="R83" s="477">
        <v>0</v>
      </c>
      <c r="S83" s="476" t="s">
        <v>2017</v>
      </c>
      <c r="T83" s="478" t="s">
        <v>2221</v>
      </c>
      <c r="U83" s="479" t="s">
        <v>2269</v>
      </c>
      <c r="V83" s="479" t="s">
        <v>2270</v>
      </c>
      <c r="W83" s="400">
        <v>7209.72</v>
      </c>
      <c r="X83" s="479" t="s">
        <v>2271</v>
      </c>
      <c r="Y83" s="479" t="s">
        <v>2272</v>
      </c>
      <c r="Z83" s="479" t="s">
        <v>2235</v>
      </c>
      <c r="AA83" s="266"/>
      <c r="AB83" s="411" t="s">
        <v>2273</v>
      </c>
      <c r="AC83" s="82">
        <v>1</v>
      </c>
      <c r="AD83" s="82">
        <v>0.4</v>
      </c>
      <c r="AE83" s="411" t="s">
        <v>102</v>
      </c>
      <c r="AF83" s="412">
        <v>0</v>
      </c>
      <c r="AG83" s="413">
        <f t="shared" si="11"/>
        <v>14297.3</v>
      </c>
      <c r="AH83" s="413">
        <f t="shared" si="12"/>
        <v>0</v>
      </c>
      <c r="AI83" s="185"/>
      <c r="AJ83" s="103"/>
      <c r="AK83" s="449"/>
      <c r="AL83" s="449"/>
      <c r="AM83" s="449"/>
      <c r="AN83" s="449"/>
      <c r="AO83" s="449"/>
      <c r="AP83" s="449"/>
      <c r="AQ83" s="449"/>
      <c r="AR83" s="449"/>
      <c r="AS83" s="449"/>
      <c r="AT83" s="449"/>
      <c r="AU83" s="449"/>
      <c r="AV83" s="449"/>
      <c r="AW83" s="449"/>
      <c r="AX83" s="449"/>
      <c r="AY83" s="449"/>
      <c r="AZ83" s="449"/>
      <c r="BA83" s="449"/>
      <c r="BB83" s="449"/>
      <c r="BC83" s="449"/>
      <c r="BD83" s="449"/>
      <c r="BE83" s="449"/>
      <c r="BF83" s="449"/>
      <c r="BG83" s="449"/>
      <c r="BH83" s="449"/>
      <c r="BI83" s="448"/>
    </row>
    <row r="84" spans="1:61" ht="15" customHeight="1" x14ac:dyDescent="0.35">
      <c r="A84" s="358" t="s">
        <v>2260</v>
      </c>
      <c r="B84" s="81" t="s">
        <v>1013</v>
      </c>
      <c r="C84" s="486">
        <v>44197</v>
      </c>
      <c r="D84" s="486">
        <v>46265</v>
      </c>
      <c r="E84" s="305">
        <v>413.23</v>
      </c>
      <c r="F84" s="306">
        <v>314.05</v>
      </c>
      <c r="G84" s="306">
        <f>F84/25.462</f>
        <v>12.334066451967638</v>
      </c>
      <c r="H84" s="696" t="s">
        <v>2011</v>
      </c>
      <c r="I84" s="146">
        <v>0</v>
      </c>
      <c r="J84" s="146">
        <v>0</v>
      </c>
      <c r="K84" s="146">
        <v>165.292</v>
      </c>
      <c r="L84" s="146">
        <v>123.96899999999999</v>
      </c>
      <c r="M84" s="146">
        <v>16.5</v>
      </c>
      <c r="N84" s="146">
        <v>8.35</v>
      </c>
      <c r="O84" s="146">
        <v>0</v>
      </c>
      <c r="P84" s="475">
        <v>0</v>
      </c>
      <c r="Q84" s="476" t="s">
        <v>2017</v>
      </c>
      <c r="R84" s="477">
        <v>1610</v>
      </c>
      <c r="S84" s="476" t="s">
        <v>2274</v>
      </c>
      <c r="T84" s="478" t="s">
        <v>2221</v>
      </c>
      <c r="U84" s="479" t="s">
        <v>2275</v>
      </c>
      <c r="V84" s="479" t="s">
        <v>2276</v>
      </c>
      <c r="W84" s="400">
        <v>413.23</v>
      </c>
      <c r="X84" s="479" t="s">
        <v>2277</v>
      </c>
      <c r="Y84" s="479"/>
      <c r="Z84" s="479" t="s">
        <v>2235</v>
      </c>
      <c r="AA84" s="266"/>
      <c r="AB84" s="411"/>
      <c r="AC84" s="82">
        <v>0</v>
      </c>
      <c r="AD84" s="82">
        <v>0</v>
      </c>
      <c r="AE84" s="411" t="s">
        <v>102</v>
      </c>
      <c r="AF84" s="412">
        <v>0</v>
      </c>
      <c r="AG84" s="413">
        <f t="shared" si="11"/>
        <v>0</v>
      </c>
      <c r="AH84" s="413">
        <f t="shared" si="12"/>
        <v>0</v>
      </c>
      <c r="AI84" s="106"/>
      <c r="AJ84" s="105"/>
      <c r="AK84" s="449"/>
      <c r="AL84" s="449"/>
      <c r="AM84" s="449"/>
      <c r="AN84" s="449"/>
      <c r="AO84" s="449"/>
      <c r="AP84" s="449"/>
      <c r="AQ84" s="449"/>
      <c r="AR84" s="449"/>
      <c r="AS84" s="449"/>
      <c r="AT84" s="449"/>
      <c r="AU84" s="449"/>
      <c r="AV84" s="449"/>
      <c r="AW84" s="449"/>
      <c r="AX84" s="449"/>
      <c r="AY84" s="449"/>
      <c r="AZ84" s="449"/>
      <c r="BA84" s="449"/>
      <c r="BB84" s="449"/>
      <c r="BC84" s="449"/>
      <c r="BD84" s="449"/>
      <c r="BE84" s="449"/>
      <c r="BF84" s="449"/>
      <c r="BG84" s="449"/>
      <c r="BH84" s="449"/>
      <c r="BI84" s="448"/>
    </row>
    <row r="85" spans="1:61" s="104" customFormat="1" ht="15" customHeight="1" x14ac:dyDescent="0.35">
      <c r="A85" s="358" t="s">
        <v>2278</v>
      </c>
      <c r="B85" s="81" t="s">
        <v>1019</v>
      </c>
      <c r="C85" s="486">
        <v>44197</v>
      </c>
      <c r="D85" s="486">
        <v>45657</v>
      </c>
      <c r="E85" s="555">
        <v>2530</v>
      </c>
      <c r="F85" s="560">
        <v>1717.2</v>
      </c>
      <c r="G85" s="560">
        <f>F85/23.742</f>
        <v>72.327520849128121</v>
      </c>
      <c r="H85" s="696" t="s">
        <v>2011</v>
      </c>
      <c r="I85" s="493">
        <v>181.63</v>
      </c>
      <c r="J85" s="493">
        <v>379.04</v>
      </c>
      <c r="K85" s="493">
        <v>369.02</v>
      </c>
      <c r="L85" s="493">
        <v>443.06</v>
      </c>
      <c r="M85" s="493">
        <v>344.45</v>
      </c>
      <c r="N85" s="493">
        <v>0</v>
      </c>
      <c r="O85" s="493">
        <v>0</v>
      </c>
      <c r="P85" s="475">
        <v>0</v>
      </c>
      <c r="Q85" s="476" t="s">
        <v>2182</v>
      </c>
      <c r="R85" s="477">
        <v>532</v>
      </c>
      <c r="S85" s="476" t="s">
        <v>2279</v>
      </c>
      <c r="T85" s="478" t="s">
        <v>2280</v>
      </c>
      <c r="U85" s="479" t="s">
        <v>2281</v>
      </c>
      <c r="V85" s="479" t="s">
        <v>2282</v>
      </c>
      <c r="W85" s="400">
        <v>2530</v>
      </c>
      <c r="X85" s="479" t="s">
        <v>2283</v>
      </c>
      <c r="Y85" s="479" t="s">
        <v>2284</v>
      </c>
      <c r="Z85" s="479" t="s">
        <v>1022</v>
      </c>
      <c r="AA85" s="266"/>
      <c r="AB85" s="411" t="s">
        <v>2285</v>
      </c>
      <c r="AC85" s="82">
        <v>0.4</v>
      </c>
      <c r="AD85" s="82">
        <v>1</v>
      </c>
      <c r="AE85" s="411" t="s">
        <v>102</v>
      </c>
      <c r="AF85" s="412">
        <v>0</v>
      </c>
      <c r="AG85" s="413">
        <f t="shared" si="11"/>
        <v>686.88000000000011</v>
      </c>
      <c r="AH85" s="413">
        <f t="shared" si="12"/>
        <v>0</v>
      </c>
      <c r="AI85" s="185"/>
      <c r="AJ85" s="103"/>
      <c r="AK85" s="449"/>
      <c r="AL85" s="449"/>
      <c r="AM85" s="449"/>
      <c r="AN85" s="449"/>
      <c r="AO85" s="449"/>
      <c r="AP85" s="449"/>
      <c r="AQ85" s="449"/>
      <c r="AR85" s="449"/>
      <c r="AS85" s="449"/>
      <c r="AT85" s="449"/>
      <c r="AU85" s="449"/>
      <c r="AV85" s="449"/>
      <c r="AW85" s="449"/>
      <c r="AX85" s="449"/>
      <c r="AY85" s="449"/>
      <c r="AZ85" s="449"/>
      <c r="BA85" s="449"/>
      <c r="BB85" s="449"/>
      <c r="BC85" s="449"/>
      <c r="BD85" s="449"/>
      <c r="BE85" s="449"/>
      <c r="BF85" s="449"/>
      <c r="BG85" s="449"/>
      <c r="BH85" s="449"/>
      <c r="BI85" s="448"/>
    </row>
    <row r="86" spans="1:61" ht="15" customHeight="1" x14ac:dyDescent="0.35">
      <c r="A86" s="358" t="s">
        <v>2286</v>
      </c>
      <c r="B86" s="81" t="s">
        <v>1033</v>
      </c>
      <c r="C86" s="486">
        <v>44197</v>
      </c>
      <c r="D86" s="486">
        <v>45291</v>
      </c>
      <c r="E86" s="305">
        <v>1600</v>
      </c>
      <c r="F86" s="306">
        <v>1600</v>
      </c>
      <c r="G86" s="306">
        <f t="shared" ref="G86:G104" si="13">E86/25.462</f>
        <v>62.838740083261328</v>
      </c>
      <c r="H86" s="696" t="s">
        <v>2011</v>
      </c>
      <c r="I86" s="493">
        <v>0</v>
      </c>
      <c r="J86" s="493">
        <v>297</v>
      </c>
      <c r="K86" s="493">
        <v>1000</v>
      </c>
      <c r="L86" s="493">
        <v>303</v>
      </c>
      <c r="M86" s="493">
        <v>0</v>
      </c>
      <c r="N86" s="493">
        <v>0</v>
      </c>
      <c r="O86" s="493">
        <v>0</v>
      </c>
      <c r="P86" s="475">
        <v>0</v>
      </c>
      <c r="Q86" s="476" t="s">
        <v>2182</v>
      </c>
      <c r="R86" s="477">
        <v>250</v>
      </c>
      <c r="S86" s="476"/>
      <c r="T86" s="478" t="s">
        <v>2280</v>
      </c>
      <c r="U86" s="479" t="s">
        <v>2287</v>
      </c>
      <c r="V86" s="479" t="s">
        <v>2288</v>
      </c>
      <c r="W86" s="400">
        <v>1600</v>
      </c>
      <c r="X86" s="479" t="s">
        <v>2289</v>
      </c>
      <c r="Y86" s="479" t="s">
        <v>2290</v>
      </c>
      <c r="Z86" s="479" t="s">
        <v>1022</v>
      </c>
      <c r="AA86" s="266"/>
      <c r="AB86" s="411" t="s">
        <v>2285</v>
      </c>
      <c r="AC86" s="82">
        <v>0.4</v>
      </c>
      <c r="AD86" s="82">
        <v>1</v>
      </c>
      <c r="AE86" s="411" t="s">
        <v>102</v>
      </c>
      <c r="AF86" s="412">
        <v>0</v>
      </c>
      <c r="AG86" s="413">
        <f t="shared" si="11"/>
        <v>640</v>
      </c>
      <c r="AH86" s="413">
        <f t="shared" si="12"/>
        <v>0</v>
      </c>
      <c r="AI86" s="106"/>
      <c r="AJ86" s="105"/>
      <c r="AK86" s="449"/>
      <c r="AL86" s="449"/>
      <c r="AM86" s="449"/>
      <c r="AN86" s="449"/>
      <c r="AO86" s="449"/>
      <c r="AP86" s="449"/>
      <c r="AQ86" s="449"/>
      <c r="AR86" s="449"/>
      <c r="AS86" s="449"/>
      <c r="AT86" s="449"/>
      <c r="AU86" s="449"/>
      <c r="AV86" s="449"/>
      <c r="AW86" s="449"/>
      <c r="AX86" s="449"/>
      <c r="AY86" s="449"/>
      <c r="AZ86" s="449"/>
      <c r="BA86" s="449"/>
      <c r="BB86" s="449"/>
      <c r="BC86" s="449"/>
      <c r="BD86" s="449"/>
      <c r="BE86" s="449"/>
      <c r="BF86" s="449"/>
      <c r="BG86" s="449"/>
      <c r="BH86" s="449"/>
      <c r="BI86" s="448"/>
    </row>
    <row r="87" spans="1:61" ht="15" customHeight="1" x14ac:dyDescent="0.35">
      <c r="A87" s="358" t="s">
        <v>2286</v>
      </c>
      <c r="B87" s="81" t="s">
        <v>1041</v>
      </c>
      <c r="C87" s="486">
        <v>44197</v>
      </c>
      <c r="D87" s="486">
        <v>45657</v>
      </c>
      <c r="E87" s="305">
        <v>826.4</v>
      </c>
      <c r="F87" s="306">
        <v>826.4</v>
      </c>
      <c r="G87" s="306">
        <f t="shared" si="13"/>
        <v>32.456209253004474</v>
      </c>
      <c r="H87" s="696" t="s">
        <v>2011</v>
      </c>
      <c r="I87" s="493">
        <v>0</v>
      </c>
      <c r="J87" s="493">
        <v>64.3</v>
      </c>
      <c r="K87" s="493">
        <v>194.2</v>
      </c>
      <c r="L87" s="493">
        <v>433.2</v>
      </c>
      <c r="M87" s="493">
        <v>134.69999999999999</v>
      </c>
      <c r="N87" s="493">
        <v>0</v>
      </c>
      <c r="O87" s="493">
        <v>0</v>
      </c>
      <c r="P87" s="475">
        <v>0</v>
      </c>
      <c r="Q87" s="476" t="s">
        <v>2291</v>
      </c>
      <c r="R87" s="142" t="s">
        <v>2292</v>
      </c>
      <c r="S87" s="476" t="s">
        <v>2293</v>
      </c>
      <c r="T87" s="478" t="s">
        <v>2294</v>
      </c>
      <c r="U87" s="479" t="s">
        <v>2295</v>
      </c>
      <c r="V87" s="479" t="s">
        <v>2296</v>
      </c>
      <c r="W87" s="400">
        <v>826.4</v>
      </c>
      <c r="X87" s="479" t="s">
        <v>2297</v>
      </c>
      <c r="Y87" s="479" t="s">
        <v>2298</v>
      </c>
      <c r="Z87" s="479" t="s">
        <v>1022</v>
      </c>
      <c r="AA87" s="266"/>
      <c r="AB87" s="411" t="s">
        <v>2299</v>
      </c>
      <c r="AC87" s="82">
        <v>0.4</v>
      </c>
      <c r="AD87" s="82">
        <v>1</v>
      </c>
      <c r="AE87" s="411" t="s">
        <v>102</v>
      </c>
      <c r="AF87" s="412">
        <v>0</v>
      </c>
      <c r="AG87" s="413">
        <f t="shared" si="11"/>
        <v>330.56</v>
      </c>
      <c r="AH87" s="413">
        <f t="shared" si="12"/>
        <v>0</v>
      </c>
      <c r="AI87" s="106"/>
      <c r="AJ87" s="105"/>
      <c r="AK87" s="449"/>
      <c r="AL87" s="449"/>
      <c r="AM87" s="449"/>
      <c r="AN87" s="449"/>
      <c r="AO87" s="449"/>
      <c r="AP87" s="449"/>
      <c r="AQ87" s="449"/>
      <c r="AR87" s="449"/>
      <c r="AS87" s="449"/>
      <c r="AT87" s="449"/>
      <c r="AU87" s="449"/>
      <c r="AV87" s="449"/>
      <c r="AW87" s="449"/>
      <c r="AX87" s="449"/>
      <c r="AY87" s="449"/>
      <c r="AZ87" s="449"/>
      <c r="BA87" s="449"/>
      <c r="BB87" s="449"/>
      <c r="BC87" s="449"/>
      <c r="BD87" s="449"/>
      <c r="BE87" s="449"/>
      <c r="BF87" s="449"/>
      <c r="BG87" s="449"/>
      <c r="BH87" s="449"/>
      <c r="BI87" s="448"/>
    </row>
    <row r="88" spans="1:61" ht="15" customHeight="1" x14ac:dyDescent="0.35">
      <c r="A88" s="358" t="s">
        <v>2286</v>
      </c>
      <c r="B88" s="81" t="s">
        <v>1053</v>
      </c>
      <c r="C88" s="486">
        <v>44197</v>
      </c>
      <c r="D88" s="486">
        <v>45291</v>
      </c>
      <c r="E88" s="305">
        <v>8540</v>
      </c>
      <c r="F88" s="306">
        <v>8540</v>
      </c>
      <c r="G88" s="306">
        <f t="shared" si="13"/>
        <v>335.40177519440738</v>
      </c>
      <c r="H88" s="696" t="s">
        <v>2011</v>
      </c>
      <c r="I88" s="493">
        <v>0</v>
      </c>
      <c r="J88" s="493">
        <v>2989</v>
      </c>
      <c r="K88" s="493">
        <v>2989</v>
      </c>
      <c r="L88" s="493">
        <v>2562</v>
      </c>
      <c r="M88" s="493">
        <v>0</v>
      </c>
      <c r="N88" s="493">
        <v>0</v>
      </c>
      <c r="O88" s="493">
        <v>0</v>
      </c>
      <c r="P88" s="475">
        <v>0</v>
      </c>
      <c r="Q88" s="476"/>
      <c r="R88" s="477">
        <v>21</v>
      </c>
      <c r="S88" s="476" t="s">
        <v>2300</v>
      </c>
      <c r="T88" s="478" t="s">
        <v>2280</v>
      </c>
      <c r="U88" s="479" t="s">
        <v>2301</v>
      </c>
      <c r="V88" s="479" t="s">
        <v>2302</v>
      </c>
      <c r="W88" s="400">
        <v>8540</v>
      </c>
      <c r="X88" s="479" t="s">
        <v>2303</v>
      </c>
      <c r="Y88" s="479"/>
      <c r="Z88" s="479" t="s">
        <v>1022</v>
      </c>
      <c r="AA88" s="266"/>
      <c r="AB88" s="411" t="s">
        <v>2304</v>
      </c>
      <c r="AC88" s="82">
        <v>1</v>
      </c>
      <c r="AD88" s="82">
        <v>1</v>
      </c>
      <c r="AE88" s="411" t="s">
        <v>102</v>
      </c>
      <c r="AF88" s="412">
        <v>0</v>
      </c>
      <c r="AG88" s="413">
        <f t="shared" si="11"/>
        <v>8540</v>
      </c>
      <c r="AH88" s="413">
        <f t="shared" si="12"/>
        <v>0</v>
      </c>
      <c r="AI88" s="106"/>
      <c r="AJ88" s="105"/>
      <c r="AK88" s="449"/>
      <c r="AL88" s="449"/>
      <c r="AM88" s="449"/>
      <c r="AN88" s="449"/>
      <c r="AO88" s="449"/>
      <c r="AP88" s="449"/>
      <c r="AQ88" s="449"/>
      <c r="AR88" s="449"/>
      <c r="AS88" s="449"/>
      <c r="AT88" s="449"/>
      <c r="AU88" s="449"/>
      <c r="AV88" s="449"/>
      <c r="AW88" s="449"/>
      <c r="AX88" s="449"/>
      <c r="AY88" s="449"/>
      <c r="AZ88" s="449"/>
      <c r="BA88" s="449"/>
      <c r="BB88" s="449"/>
      <c r="BC88" s="449"/>
      <c r="BD88" s="449"/>
      <c r="BE88" s="449"/>
      <c r="BF88" s="449"/>
      <c r="BG88" s="449"/>
      <c r="BH88" s="449"/>
      <c r="BI88" s="448"/>
    </row>
    <row r="89" spans="1:61" ht="15" customHeight="1" x14ac:dyDescent="0.35">
      <c r="A89" s="358" t="s">
        <v>2286</v>
      </c>
      <c r="B89" s="81" t="s">
        <v>1065</v>
      </c>
      <c r="C89" s="486">
        <v>44197</v>
      </c>
      <c r="D89" s="486">
        <v>45291</v>
      </c>
      <c r="E89" s="305">
        <v>300</v>
      </c>
      <c r="F89" s="307">
        <v>300</v>
      </c>
      <c r="G89" s="307">
        <f t="shared" si="13"/>
        <v>11.7822637656115</v>
      </c>
      <c r="H89" s="481" t="s">
        <v>2011</v>
      </c>
      <c r="I89" s="493">
        <v>0</v>
      </c>
      <c r="J89" s="493">
        <v>100</v>
      </c>
      <c r="K89" s="493">
        <v>100</v>
      </c>
      <c r="L89" s="493">
        <v>100</v>
      </c>
      <c r="M89" s="493">
        <v>0</v>
      </c>
      <c r="N89" s="493">
        <v>0</v>
      </c>
      <c r="O89" s="493">
        <v>0</v>
      </c>
      <c r="P89" s="475">
        <v>0</v>
      </c>
      <c r="Q89" s="476"/>
      <c r="R89" s="477">
        <v>0</v>
      </c>
      <c r="S89" s="476" t="s">
        <v>2305</v>
      </c>
      <c r="T89" s="478" t="s">
        <v>2280</v>
      </c>
      <c r="U89" s="479" t="s">
        <v>2306</v>
      </c>
      <c r="V89" s="479" t="s">
        <v>2307</v>
      </c>
      <c r="W89" s="400">
        <v>300</v>
      </c>
      <c r="X89" s="479" t="s">
        <v>2308</v>
      </c>
      <c r="Y89" s="479"/>
      <c r="Z89" s="479" t="s">
        <v>1022</v>
      </c>
      <c r="AA89" s="266"/>
      <c r="AB89" s="411" t="s">
        <v>2285</v>
      </c>
      <c r="AC89" s="82">
        <v>0.4</v>
      </c>
      <c r="AD89" s="82">
        <v>1</v>
      </c>
      <c r="AE89" s="411" t="s">
        <v>102</v>
      </c>
      <c r="AF89" s="412">
        <v>0</v>
      </c>
      <c r="AG89" s="413">
        <f t="shared" si="11"/>
        <v>120</v>
      </c>
      <c r="AH89" s="413">
        <f t="shared" si="12"/>
        <v>0</v>
      </c>
      <c r="AI89" s="106"/>
      <c r="AJ89" s="105"/>
      <c r="AK89" s="449"/>
      <c r="AL89" s="449"/>
      <c r="AM89" s="449"/>
      <c r="AN89" s="449"/>
      <c r="AO89" s="449"/>
      <c r="AP89" s="449"/>
      <c r="AQ89" s="449"/>
      <c r="AR89" s="449"/>
      <c r="AS89" s="449"/>
      <c r="AT89" s="449"/>
      <c r="AU89" s="449"/>
      <c r="AV89" s="449"/>
      <c r="AW89" s="449"/>
      <c r="AX89" s="449"/>
      <c r="AY89" s="449"/>
      <c r="AZ89" s="449"/>
      <c r="BA89" s="449"/>
      <c r="BB89" s="449"/>
      <c r="BC89" s="449"/>
      <c r="BD89" s="449"/>
      <c r="BE89" s="449"/>
      <c r="BF89" s="449"/>
      <c r="BG89" s="449"/>
      <c r="BH89" s="449"/>
      <c r="BI89" s="448"/>
    </row>
    <row r="90" spans="1:61" ht="15" customHeight="1" x14ac:dyDescent="0.35">
      <c r="A90" s="358" t="s">
        <v>2236</v>
      </c>
      <c r="B90" s="81" t="s">
        <v>1071</v>
      </c>
      <c r="C90" s="486">
        <v>44562</v>
      </c>
      <c r="D90" s="486">
        <v>45291</v>
      </c>
      <c r="E90" s="305">
        <v>0</v>
      </c>
      <c r="F90" s="307">
        <v>0</v>
      </c>
      <c r="G90" s="307">
        <f t="shared" si="13"/>
        <v>0</v>
      </c>
      <c r="H90" s="481" t="s">
        <v>2011</v>
      </c>
      <c r="I90" s="146">
        <v>0</v>
      </c>
      <c r="J90" s="146">
        <v>0</v>
      </c>
      <c r="K90" s="146">
        <v>0</v>
      </c>
      <c r="L90" s="146">
        <v>0</v>
      </c>
      <c r="M90" s="146">
        <v>0</v>
      </c>
      <c r="N90" s="146">
        <v>0</v>
      </c>
      <c r="O90" s="146">
        <v>0</v>
      </c>
      <c r="P90" s="475">
        <v>0</v>
      </c>
      <c r="Q90" s="476" t="s">
        <v>2017</v>
      </c>
      <c r="R90" s="477">
        <v>0</v>
      </c>
      <c r="S90" s="476" t="s">
        <v>2017</v>
      </c>
      <c r="T90" s="478" t="s">
        <v>2309</v>
      </c>
      <c r="U90" s="479" t="s">
        <v>2017</v>
      </c>
      <c r="V90" s="479" t="s">
        <v>2017</v>
      </c>
      <c r="W90" s="400" t="s">
        <v>2017</v>
      </c>
      <c r="X90" s="479" t="s">
        <v>2017</v>
      </c>
      <c r="Y90" s="479" t="s">
        <v>2017</v>
      </c>
      <c r="Z90" s="479" t="s">
        <v>2017</v>
      </c>
      <c r="AA90" s="266"/>
      <c r="AB90" s="411" t="s">
        <v>2310</v>
      </c>
      <c r="AC90" s="82">
        <v>0.4</v>
      </c>
      <c r="AD90" s="82">
        <v>1</v>
      </c>
      <c r="AE90" s="411" t="s">
        <v>102</v>
      </c>
      <c r="AF90" s="412">
        <v>0</v>
      </c>
      <c r="AG90" s="413">
        <f t="shared" si="11"/>
        <v>0</v>
      </c>
      <c r="AH90" s="413">
        <f t="shared" si="12"/>
        <v>0</v>
      </c>
      <c r="AI90" s="106"/>
      <c r="AJ90" s="105"/>
      <c r="AK90" s="449"/>
      <c r="AL90" s="449"/>
      <c r="AM90" s="449"/>
      <c r="AN90" s="449"/>
      <c r="AO90" s="449"/>
      <c r="AP90" s="449"/>
      <c r="AQ90" s="449"/>
      <c r="AR90" s="449"/>
      <c r="AS90" s="449"/>
      <c r="AT90" s="449"/>
      <c r="AU90" s="449"/>
      <c r="AV90" s="449"/>
      <c r="AW90" s="449"/>
      <c r="AX90" s="449"/>
      <c r="AY90" s="449"/>
      <c r="AZ90" s="449"/>
      <c r="BA90" s="449"/>
      <c r="BB90" s="449"/>
      <c r="BC90" s="449"/>
      <c r="BD90" s="449"/>
      <c r="BE90" s="449"/>
      <c r="BF90" s="449"/>
      <c r="BG90" s="449"/>
      <c r="BH90" s="449"/>
      <c r="BI90" s="448"/>
    </row>
    <row r="91" spans="1:61" ht="15" customHeight="1" x14ac:dyDescent="0.35">
      <c r="A91" s="358" t="s">
        <v>2236</v>
      </c>
      <c r="B91" s="81" t="s">
        <v>1096</v>
      </c>
      <c r="C91" s="486">
        <v>44562</v>
      </c>
      <c r="D91" s="486">
        <v>46022</v>
      </c>
      <c r="E91" s="305">
        <v>1600</v>
      </c>
      <c r="F91" s="306">
        <v>1600</v>
      </c>
      <c r="G91" s="307">
        <f>E91/23.742</f>
        <v>67.391121219779293</v>
      </c>
      <c r="H91" s="481" t="s">
        <v>2011</v>
      </c>
      <c r="I91" s="146">
        <v>0</v>
      </c>
      <c r="J91" s="146">
        <v>0</v>
      </c>
      <c r="K91" s="146">
        <v>100</v>
      </c>
      <c r="L91" s="146">
        <v>300</v>
      </c>
      <c r="M91" s="146">
        <v>500</v>
      </c>
      <c r="N91" s="146">
        <v>700</v>
      </c>
      <c r="O91" s="146">
        <v>0</v>
      </c>
      <c r="P91" s="475">
        <v>0</v>
      </c>
      <c r="Q91" s="476" t="s">
        <v>2311</v>
      </c>
      <c r="R91" s="477">
        <v>0</v>
      </c>
      <c r="S91" s="476" t="s">
        <v>2017</v>
      </c>
      <c r="T91" s="478" t="s">
        <v>2309</v>
      </c>
      <c r="U91" s="479" t="s">
        <v>2312</v>
      </c>
      <c r="V91" s="479" t="s">
        <v>2313</v>
      </c>
      <c r="W91" s="400">
        <v>1600</v>
      </c>
      <c r="X91" s="479" t="s">
        <v>2314</v>
      </c>
      <c r="Y91" s="479" t="s">
        <v>2315</v>
      </c>
      <c r="Z91" s="479" t="s">
        <v>2235</v>
      </c>
      <c r="AA91" s="266"/>
      <c r="AB91" s="411" t="s">
        <v>2316</v>
      </c>
      <c r="AC91" s="82">
        <v>1</v>
      </c>
      <c r="AD91" s="82">
        <v>1</v>
      </c>
      <c r="AE91" s="411" t="s">
        <v>102</v>
      </c>
      <c r="AF91" s="412">
        <v>0</v>
      </c>
      <c r="AG91" s="413">
        <f t="shared" si="11"/>
        <v>1600</v>
      </c>
      <c r="AH91" s="413">
        <f t="shared" si="12"/>
        <v>0</v>
      </c>
      <c r="AI91" s="106"/>
      <c r="AJ91" s="105"/>
      <c r="AK91" s="449"/>
      <c r="AL91" s="449"/>
      <c r="AM91" s="449"/>
      <c r="AN91" s="449"/>
      <c r="AO91" s="449"/>
      <c r="AP91" s="449"/>
      <c r="AQ91" s="449"/>
      <c r="AR91" s="449"/>
      <c r="AS91" s="449"/>
      <c r="AT91" s="449"/>
      <c r="AU91" s="449"/>
      <c r="AV91" s="449"/>
      <c r="AW91" s="449"/>
      <c r="AX91" s="449"/>
      <c r="AY91" s="449"/>
      <c r="AZ91" s="449"/>
      <c r="BA91" s="449"/>
      <c r="BB91" s="449"/>
      <c r="BC91" s="449"/>
      <c r="BD91" s="449"/>
      <c r="BE91" s="449"/>
      <c r="BF91" s="449"/>
      <c r="BG91" s="449"/>
      <c r="BH91" s="449"/>
      <c r="BI91" s="448"/>
    </row>
    <row r="92" spans="1:61" ht="15" customHeight="1" x14ac:dyDescent="0.35">
      <c r="A92" s="358" t="s">
        <v>2236</v>
      </c>
      <c r="B92" s="81" t="s">
        <v>1085</v>
      </c>
      <c r="C92" s="486">
        <v>44562</v>
      </c>
      <c r="D92" s="486">
        <v>45930</v>
      </c>
      <c r="E92" s="305">
        <v>0</v>
      </c>
      <c r="F92" s="306">
        <v>0</v>
      </c>
      <c r="G92" s="307">
        <f t="shared" si="13"/>
        <v>0</v>
      </c>
      <c r="H92" s="481" t="s">
        <v>2011</v>
      </c>
      <c r="I92" s="146">
        <v>0</v>
      </c>
      <c r="J92" s="146">
        <v>0</v>
      </c>
      <c r="K92" s="146">
        <v>0</v>
      </c>
      <c r="L92" s="146">
        <v>0</v>
      </c>
      <c r="M92" s="146">
        <v>0</v>
      </c>
      <c r="N92" s="146">
        <v>0</v>
      </c>
      <c r="O92" s="146">
        <v>0</v>
      </c>
      <c r="P92" s="475">
        <v>0</v>
      </c>
      <c r="Q92" s="476" t="s">
        <v>2017</v>
      </c>
      <c r="R92" s="477">
        <v>0</v>
      </c>
      <c r="S92" s="476" t="s">
        <v>2017</v>
      </c>
      <c r="T92" s="478" t="s">
        <v>2309</v>
      </c>
      <c r="U92" s="479" t="s">
        <v>2017</v>
      </c>
      <c r="V92" s="479" t="s">
        <v>2017</v>
      </c>
      <c r="W92" s="400" t="s">
        <v>2017</v>
      </c>
      <c r="X92" s="479" t="s">
        <v>2017</v>
      </c>
      <c r="Y92" s="479" t="s">
        <v>2017</v>
      </c>
      <c r="Z92" s="479" t="s">
        <v>2017</v>
      </c>
      <c r="AA92" s="266"/>
      <c r="AB92" s="411" t="s">
        <v>2310</v>
      </c>
      <c r="AC92" s="82">
        <v>0.4</v>
      </c>
      <c r="AD92" s="82">
        <v>1</v>
      </c>
      <c r="AE92" s="411" t="s">
        <v>102</v>
      </c>
      <c r="AF92" s="412">
        <v>0</v>
      </c>
      <c r="AG92" s="413">
        <f t="shared" si="11"/>
        <v>0</v>
      </c>
      <c r="AH92" s="413">
        <f t="shared" si="12"/>
        <v>0</v>
      </c>
      <c r="AI92" s="106"/>
      <c r="AJ92" s="105"/>
      <c r="AK92" s="449"/>
      <c r="AL92" s="449"/>
      <c r="AM92" s="449"/>
      <c r="AN92" s="449"/>
      <c r="AO92" s="449"/>
      <c r="AP92" s="449"/>
      <c r="AQ92" s="449"/>
      <c r="AR92" s="449"/>
      <c r="AS92" s="449"/>
      <c r="AT92" s="449"/>
      <c r="AU92" s="449"/>
      <c r="AV92" s="449"/>
      <c r="AW92" s="449"/>
      <c r="AX92" s="449"/>
      <c r="AY92" s="449"/>
      <c r="AZ92" s="449"/>
      <c r="BA92" s="449"/>
      <c r="BB92" s="449"/>
      <c r="BC92" s="449"/>
      <c r="BD92" s="449"/>
      <c r="BE92" s="449"/>
      <c r="BF92" s="449"/>
      <c r="BG92" s="449"/>
      <c r="BH92" s="449"/>
      <c r="BI92" s="448"/>
    </row>
    <row r="93" spans="1:61" ht="15" customHeight="1" x14ac:dyDescent="0.35">
      <c r="A93" s="358" t="s">
        <v>2056</v>
      </c>
      <c r="B93" s="81" t="s">
        <v>1109</v>
      </c>
      <c r="C93" s="486">
        <v>44927</v>
      </c>
      <c r="D93" s="486">
        <v>46022</v>
      </c>
      <c r="E93" s="305">
        <v>1000</v>
      </c>
      <c r="F93" s="306">
        <v>1000</v>
      </c>
      <c r="G93" s="307">
        <f t="shared" si="13"/>
        <v>39.274212552038335</v>
      </c>
      <c r="H93" s="481" t="s">
        <v>2011</v>
      </c>
      <c r="I93" s="146">
        <v>0</v>
      </c>
      <c r="J93" s="146">
        <v>0</v>
      </c>
      <c r="K93" s="146">
        <v>0</v>
      </c>
      <c r="L93" s="146">
        <v>250</v>
      </c>
      <c r="M93" s="146">
        <v>350</v>
      </c>
      <c r="N93" s="146">
        <v>400</v>
      </c>
      <c r="O93" s="146">
        <v>0</v>
      </c>
      <c r="P93" s="475">
        <v>0</v>
      </c>
      <c r="Q93" s="476" t="s">
        <v>2317</v>
      </c>
      <c r="R93" s="477">
        <v>0</v>
      </c>
      <c r="S93" s="476" t="s">
        <v>2017</v>
      </c>
      <c r="T93" s="478" t="s">
        <v>2318</v>
      </c>
      <c r="U93" s="479" t="s">
        <v>2319</v>
      </c>
      <c r="V93" s="479" t="s">
        <v>1884</v>
      </c>
      <c r="W93" s="400">
        <v>1000</v>
      </c>
      <c r="X93" s="479" t="s">
        <v>1884</v>
      </c>
      <c r="Y93" s="479"/>
      <c r="Z93" s="479" t="s">
        <v>516</v>
      </c>
      <c r="AA93" s="266"/>
      <c r="AB93" s="411" t="s">
        <v>2320</v>
      </c>
      <c r="AC93" s="82">
        <v>0.4</v>
      </c>
      <c r="AD93" s="82">
        <v>0.4</v>
      </c>
      <c r="AE93" s="411" t="s">
        <v>102</v>
      </c>
      <c r="AF93" s="412">
        <v>0</v>
      </c>
      <c r="AG93" s="413">
        <f t="shared" si="11"/>
        <v>400</v>
      </c>
      <c r="AH93" s="413">
        <f t="shared" si="12"/>
        <v>0</v>
      </c>
      <c r="AI93" s="106"/>
      <c r="AJ93" s="105"/>
      <c r="AK93" s="449"/>
      <c r="AL93" s="449"/>
      <c r="AM93" s="449"/>
      <c r="AN93" s="449"/>
      <c r="AO93" s="449"/>
      <c r="AP93" s="449"/>
      <c r="AQ93" s="449"/>
      <c r="AR93" s="449"/>
      <c r="AS93" s="449"/>
      <c r="AT93" s="449"/>
      <c r="AU93" s="449"/>
      <c r="AV93" s="449"/>
      <c r="AW93" s="449"/>
      <c r="AX93" s="449"/>
      <c r="AY93" s="449"/>
      <c r="AZ93" s="449"/>
      <c r="BA93" s="449"/>
      <c r="BB93" s="449"/>
      <c r="BC93" s="449"/>
      <c r="BD93" s="449"/>
      <c r="BE93" s="449"/>
      <c r="BF93" s="449"/>
      <c r="BG93" s="449"/>
      <c r="BH93" s="449"/>
      <c r="BI93" s="448"/>
    </row>
    <row r="94" spans="1:61" s="104" customFormat="1" ht="15" customHeight="1" x14ac:dyDescent="0.35">
      <c r="A94" s="358" t="s">
        <v>2056</v>
      </c>
      <c r="B94" s="81" t="s">
        <v>1119</v>
      </c>
      <c r="C94" s="486">
        <v>44927</v>
      </c>
      <c r="D94" s="486">
        <v>46022</v>
      </c>
      <c r="E94" s="555">
        <v>1000</v>
      </c>
      <c r="F94" s="556">
        <v>350</v>
      </c>
      <c r="G94" s="556">
        <f>F94/23.742</f>
        <v>14.741807766826721</v>
      </c>
      <c r="H94" s="481" t="s">
        <v>2011</v>
      </c>
      <c r="I94" s="146">
        <v>0</v>
      </c>
      <c r="J94" s="146">
        <v>0</v>
      </c>
      <c r="K94" s="146">
        <v>0</v>
      </c>
      <c r="L94" s="146">
        <v>87.5</v>
      </c>
      <c r="M94" s="146">
        <v>122.5</v>
      </c>
      <c r="N94" s="146">
        <v>140</v>
      </c>
      <c r="O94" s="146">
        <v>0</v>
      </c>
      <c r="P94" s="475">
        <v>0</v>
      </c>
      <c r="Q94" s="476" t="s">
        <v>2317</v>
      </c>
      <c r="R94" s="477">
        <v>0</v>
      </c>
      <c r="S94" s="476" t="s">
        <v>2017</v>
      </c>
      <c r="T94" s="478" t="s">
        <v>2318</v>
      </c>
      <c r="U94" s="479" t="s">
        <v>2321</v>
      </c>
      <c r="V94" s="479" t="s">
        <v>1884</v>
      </c>
      <c r="W94" s="400">
        <v>1000</v>
      </c>
      <c r="X94" s="479" t="s">
        <v>1884</v>
      </c>
      <c r="Y94" s="479"/>
      <c r="Z94" s="479" t="s">
        <v>516</v>
      </c>
      <c r="AA94" s="266"/>
      <c r="AB94" s="411" t="s">
        <v>2320</v>
      </c>
      <c r="AC94" s="82">
        <v>0.4</v>
      </c>
      <c r="AD94" s="82">
        <v>0.4</v>
      </c>
      <c r="AE94" s="411" t="s">
        <v>102</v>
      </c>
      <c r="AF94" s="412">
        <v>0</v>
      </c>
      <c r="AG94" s="413">
        <f t="shared" si="11"/>
        <v>140</v>
      </c>
      <c r="AH94" s="413">
        <f t="shared" si="12"/>
        <v>0</v>
      </c>
      <c r="AI94" s="185"/>
      <c r="AJ94" s="103"/>
      <c r="AK94" s="449"/>
      <c r="AL94" s="449"/>
      <c r="AM94" s="449"/>
      <c r="AN94" s="449"/>
      <c r="AO94" s="449"/>
      <c r="AP94" s="449"/>
      <c r="AQ94" s="449"/>
      <c r="AR94" s="449"/>
      <c r="AS94" s="449"/>
      <c r="AT94" s="449"/>
      <c r="AU94" s="449"/>
      <c r="AV94" s="449"/>
      <c r="AW94" s="449"/>
      <c r="AX94" s="449"/>
      <c r="AY94" s="449"/>
      <c r="AZ94" s="449"/>
      <c r="BA94" s="449"/>
      <c r="BB94" s="449"/>
      <c r="BC94" s="449"/>
      <c r="BD94" s="449"/>
      <c r="BE94" s="449"/>
      <c r="BF94" s="449"/>
      <c r="BG94" s="449"/>
      <c r="BH94" s="449"/>
      <c r="BI94" s="448"/>
    </row>
    <row r="95" spans="1:61" ht="15" customHeight="1" x14ac:dyDescent="0.35">
      <c r="A95" s="358" t="s">
        <v>2155</v>
      </c>
      <c r="B95" s="133" t="s">
        <v>2322</v>
      </c>
      <c r="C95" s="486">
        <v>44562</v>
      </c>
      <c r="D95" s="486">
        <v>46022</v>
      </c>
      <c r="E95" s="305">
        <v>1422</v>
      </c>
      <c r="F95" s="306">
        <v>1422</v>
      </c>
      <c r="G95" s="307">
        <f t="shared" si="13"/>
        <v>55.847930248998509</v>
      </c>
      <c r="H95" s="481" t="s">
        <v>2011</v>
      </c>
      <c r="I95" s="494">
        <v>0</v>
      </c>
      <c r="J95" s="494">
        <v>0</v>
      </c>
      <c r="K95" s="494">
        <v>0</v>
      </c>
      <c r="L95" s="494">
        <v>280</v>
      </c>
      <c r="M95" s="494">
        <v>420</v>
      </c>
      <c r="N95" s="494">
        <v>722</v>
      </c>
      <c r="O95" s="145">
        <v>0</v>
      </c>
      <c r="P95" s="475">
        <v>0</v>
      </c>
      <c r="Q95" s="476" t="s">
        <v>2323</v>
      </c>
      <c r="R95" s="477">
        <v>0</v>
      </c>
      <c r="S95" s="476" t="s">
        <v>2017</v>
      </c>
      <c r="T95" s="478" t="s">
        <v>2318</v>
      </c>
      <c r="U95" s="479" t="s">
        <v>2324</v>
      </c>
      <c r="V95" s="479" t="s">
        <v>2325</v>
      </c>
      <c r="W95" s="400">
        <v>1422</v>
      </c>
      <c r="X95" s="479" t="s">
        <v>2017</v>
      </c>
      <c r="Y95" s="479" t="s">
        <v>2017</v>
      </c>
      <c r="Z95" s="479" t="s">
        <v>736</v>
      </c>
      <c r="AA95" s="266"/>
      <c r="AB95" s="411" t="s">
        <v>2326</v>
      </c>
      <c r="AC95" s="82">
        <v>0.4</v>
      </c>
      <c r="AD95" s="82">
        <v>0.4</v>
      </c>
      <c r="AE95" s="411" t="s">
        <v>102</v>
      </c>
      <c r="AF95" s="412">
        <v>0</v>
      </c>
      <c r="AG95" s="413">
        <f t="shared" si="11"/>
        <v>568.80000000000007</v>
      </c>
      <c r="AH95" s="413">
        <f t="shared" si="12"/>
        <v>0</v>
      </c>
      <c r="AI95" s="106"/>
      <c r="AJ95" s="105"/>
      <c r="AK95" s="449"/>
      <c r="AL95" s="449"/>
      <c r="AM95" s="449"/>
      <c r="AN95" s="449"/>
      <c r="AO95" s="449"/>
      <c r="AP95" s="449"/>
      <c r="AQ95" s="449"/>
      <c r="AR95" s="449"/>
      <c r="AS95" s="449"/>
      <c r="AT95" s="449"/>
      <c r="AU95" s="449"/>
      <c r="AV95" s="449"/>
      <c r="AW95" s="449"/>
      <c r="AX95" s="449"/>
      <c r="AY95" s="449"/>
      <c r="AZ95" s="449"/>
      <c r="BA95" s="449"/>
      <c r="BB95" s="449"/>
      <c r="BC95" s="449"/>
      <c r="BD95" s="449"/>
      <c r="BE95" s="449"/>
      <c r="BF95" s="449"/>
      <c r="BG95" s="449"/>
      <c r="BH95" s="449"/>
      <c r="BI95" s="448"/>
    </row>
    <row r="96" spans="1:61" ht="15" customHeight="1" x14ac:dyDescent="0.35">
      <c r="A96" s="358" t="s">
        <v>2155</v>
      </c>
      <c r="B96" s="133" t="s">
        <v>2327</v>
      </c>
      <c r="C96" s="486">
        <v>44562</v>
      </c>
      <c r="D96" s="486">
        <v>46022</v>
      </c>
      <c r="E96" s="305">
        <v>610</v>
      </c>
      <c r="F96" s="306">
        <v>610</v>
      </c>
      <c r="G96" s="307">
        <f t="shared" si="13"/>
        <v>23.957269656743382</v>
      </c>
      <c r="H96" s="474" t="s">
        <v>2011</v>
      </c>
      <c r="I96" s="494">
        <v>0</v>
      </c>
      <c r="J96" s="494">
        <v>0</v>
      </c>
      <c r="K96" s="494">
        <v>0</v>
      </c>
      <c r="L96" s="494">
        <v>120</v>
      </c>
      <c r="M96" s="494">
        <v>180</v>
      </c>
      <c r="N96" s="494">
        <v>310</v>
      </c>
      <c r="O96" s="145">
        <v>0</v>
      </c>
      <c r="P96" s="475">
        <v>0</v>
      </c>
      <c r="Q96" s="476" t="s">
        <v>2323</v>
      </c>
      <c r="R96" s="477">
        <v>0</v>
      </c>
      <c r="S96" s="476" t="s">
        <v>2017</v>
      </c>
      <c r="T96" s="478" t="s">
        <v>2318</v>
      </c>
      <c r="U96" s="479" t="s">
        <v>2324</v>
      </c>
      <c r="V96" s="479" t="s">
        <v>2325</v>
      </c>
      <c r="W96" s="400">
        <v>610</v>
      </c>
      <c r="X96" s="479" t="s">
        <v>2017</v>
      </c>
      <c r="Y96" s="479" t="s">
        <v>2017</v>
      </c>
      <c r="Z96" s="479" t="s">
        <v>736</v>
      </c>
      <c r="AA96" s="266"/>
      <c r="AB96" s="411" t="s">
        <v>2328</v>
      </c>
      <c r="AC96" s="82">
        <v>0.4</v>
      </c>
      <c r="AD96" s="82">
        <v>0.4</v>
      </c>
      <c r="AE96" s="411" t="s">
        <v>102</v>
      </c>
      <c r="AF96" s="412">
        <v>0</v>
      </c>
      <c r="AG96" s="413">
        <f t="shared" si="11"/>
        <v>244</v>
      </c>
      <c r="AH96" s="413">
        <f t="shared" si="12"/>
        <v>0</v>
      </c>
      <c r="AI96" s="106"/>
      <c r="AJ96" s="105"/>
      <c r="AK96" s="449"/>
      <c r="AL96" s="449"/>
      <c r="AM96" s="449"/>
      <c r="AN96" s="449"/>
      <c r="AO96" s="449"/>
      <c r="AP96" s="449"/>
      <c r="AQ96" s="449"/>
      <c r="AR96" s="449"/>
      <c r="AS96" s="449"/>
      <c r="AT96" s="449"/>
      <c r="AU96" s="449"/>
      <c r="AV96" s="449"/>
      <c r="AW96" s="449"/>
      <c r="AX96" s="449"/>
      <c r="AY96" s="449"/>
      <c r="AZ96" s="449"/>
      <c r="BA96" s="449"/>
      <c r="BB96" s="449"/>
      <c r="BC96" s="449"/>
      <c r="BD96" s="449"/>
      <c r="BE96" s="449"/>
      <c r="BF96" s="449"/>
      <c r="BG96" s="449"/>
      <c r="BH96" s="449"/>
      <c r="BI96" s="448"/>
    </row>
    <row r="97" spans="1:148" ht="15" customHeight="1" x14ac:dyDescent="0.35">
      <c r="A97" s="358" t="s">
        <v>2155</v>
      </c>
      <c r="B97" s="133" t="s">
        <v>2329</v>
      </c>
      <c r="C97" s="486">
        <v>44197</v>
      </c>
      <c r="D97" s="486">
        <v>45657</v>
      </c>
      <c r="E97" s="305">
        <v>640</v>
      </c>
      <c r="F97" s="306">
        <v>640</v>
      </c>
      <c r="G97" s="307">
        <f t="shared" si="13"/>
        <v>25.135496033304534</v>
      </c>
      <c r="H97" s="474" t="s">
        <v>2011</v>
      </c>
      <c r="I97" s="494">
        <v>0</v>
      </c>
      <c r="J97" s="494">
        <v>0</v>
      </c>
      <c r="K97" s="494">
        <v>80</v>
      </c>
      <c r="L97" s="494">
        <v>80</v>
      </c>
      <c r="M97" s="494">
        <v>240</v>
      </c>
      <c r="N97" s="494">
        <v>240</v>
      </c>
      <c r="O97" s="145">
        <v>0</v>
      </c>
      <c r="P97" s="475">
        <v>0</v>
      </c>
      <c r="Q97" s="476" t="s">
        <v>2017</v>
      </c>
      <c r="R97" s="477">
        <v>3700</v>
      </c>
      <c r="S97" s="476" t="s">
        <v>2330</v>
      </c>
      <c r="T97" s="478" t="s">
        <v>2162</v>
      </c>
      <c r="U97" s="479" t="s">
        <v>2331</v>
      </c>
      <c r="V97" s="479" t="s">
        <v>2017</v>
      </c>
      <c r="W97" s="400">
        <v>640</v>
      </c>
      <c r="X97" s="479" t="s">
        <v>2018</v>
      </c>
      <c r="Y97" s="479" t="s">
        <v>2017</v>
      </c>
      <c r="Z97" s="479" t="s">
        <v>736</v>
      </c>
      <c r="AA97" s="266"/>
      <c r="AB97" s="411" t="s">
        <v>2326</v>
      </c>
      <c r="AC97" s="82">
        <v>0.4</v>
      </c>
      <c r="AD97" s="82">
        <v>0.4</v>
      </c>
      <c r="AE97" s="411" t="s">
        <v>102</v>
      </c>
      <c r="AF97" s="412">
        <v>0</v>
      </c>
      <c r="AG97" s="413">
        <f t="shared" si="11"/>
        <v>256</v>
      </c>
      <c r="AH97" s="413">
        <f t="shared" si="12"/>
        <v>0</v>
      </c>
      <c r="AI97" s="106"/>
      <c r="AJ97" s="105"/>
      <c r="AK97" s="449"/>
      <c r="AL97" s="449"/>
      <c r="AM97" s="449"/>
      <c r="AN97" s="449"/>
      <c r="AO97" s="449"/>
      <c r="AP97" s="449"/>
      <c r="AQ97" s="449"/>
      <c r="AR97" s="449"/>
      <c r="AS97" s="449"/>
      <c r="AT97" s="449"/>
      <c r="AU97" s="449"/>
      <c r="AV97" s="449"/>
      <c r="AW97" s="449"/>
      <c r="AX97" s="449"/>
      <c r="AY97" s="449"/>
      <c r="AZ97" s="449"/>
      <c r="BA97" s="449"/>
      <c r="BB97" s="449"/>
      <c r="BC97" s="449"/>
      <c r="BD97" s="449"/>
      <c r="BE97" s="449"/>
      <c r="BF97" s="449"/>
      <c r="BG97" s="449"/>
      <c r="BH97" s="449"/>
      <c r="BI97" s="448"/>
    </row>
    <row r="98" spans="1:148" ht="15" customHeight="1" x14ac:dyDescent="0.35">
      <c r="A98" s="358" t="s">
        <v>2155</v>
      </c>
      <c r="B98" s="133" t="s">
        <v>2332</v>
      </c>
      <c r="C98" s="486">
        <v>44197</v>
      </c>
      <c r="D98" s="486">
        <v>46022</v>
      </c>
      <c r="E98" s="305">
        <v>160</v>
      </c>
      <c r="F98" s="306">
        <v>160</v>
      </c>
      <c r="G98" s="307">
        <f t="shared" si="13"/>
        <v>6.2838740083261335</v>
      </c>
      <c r="H98" s="474" t="s">
        <v>2011</v>
      </c>
      <c r="I98" s="494">
        <v>0</v>
      </c>
      <c r="J98" s="494">
        <v>0</v>
      </c>
      <c r="K98" s="494">
        <v>0</v>
      </c>
      <c r="L98" s="494">
        <v>20</v>
      </c>
      <c r="M98" s="494">
        <v>80</v>
      </c>
      <c r="N98" s="494">
        <v>60</v>
      </c>
      <c r="O98" s="145">
        <v>0</v>
      </c>
      <c r="P98" s="475">
        <v>0</v>
      </c>
      <c r="Q98" s="476" t="s">
        <v>2017</v>
      </c>
      <c r="R98" s="477">
        <v>0</v>
      </c>
      <c r="S98" s="476" t="s">
        <v>2330</v>
      </c>
      <c r="T98" s="478" t="s">
        <v>2162</v>
      </c>
      <c r="U98" s="479" t="s">
        <v>2331</v>
      </c>
      <c r="V98" s="479" t="s">
        <v>2017</v>
      </c>
      <c r="W98" s="400">
        <v>160</v>
      </c>
      <c r="X98" s="479" t="s">
        <v>2018</v>
      </c>
      <c r="Y98" s="479" t="s">
        <v>2017</v>
      </c>
      <c r="Z98" s="479" t="s">
        <v>736</v>
      </c>
      <c r="AA98" s="266"/>
      <c r="AB98" s="411" t="s">
        <v>2333</v>
      </c>
      <c r="AC98" s="82">
        <v>0.4</v>
      </c>
      <c r="AD98" s="82">
        <v>1</v>
      </c>
      <c r="AE98" s="411" t="s">
        <v>102</v>
      </c>
      <c r="AF98" s="412">
        <v>0</v>
      </c>
      <c r="AG98" s="413">
        <f t="shared" si="11"/>
        <v>64</v>
      </c>
      <c r="AH98" s="413">
        <f t="shared" si="12"/>
        <v>0</v>
      </c>
      <c r="AI98" s="106"/>
      <c r="AJ98" s="105"/>
      <c r="AK98" s="449"/>
      <c r="AL98" s="449"/>
      <c r="AM98" s="449"/>
      <c r="AN98" s="449"/>
      <c r="AO98" s="449"/>
      <c r="AP98" s="449"/>
      <c r="AQ98" s="449"/>
      <c r="AR98" s="449"/>
      <c r="AS98" s="449"/>
      <c r="AT98" s="449"/>
      <c r="AU98" s="449"/>
      <c r="AV98" s="449"/>
      <c r="AW98" s="449"/>
      <c r="AX98" s="449"/>
      <c r="AY98" s="449"/>
      <c r="AZ98" s="449"/>
      <c r="BA98" s="449"/>
      <c r="BB98" s="449"/>
      <c r="BC98" s="449"/>
      <c r="BD98" s="449"/>
      <c r="BE98" s="449"/>
      <c r="BF98" s="449"/>
      <c r="BG98" s="449"/>
      <c r="BH98" s="449"/>
      <c r="BI98" s="448"/>
    </row>
    <row r="99" spans="1:148" ht="15" customHeight="1" x14ac:dyDescent="0.35">
      <c r="A99" s="358" t="s">
        <v>2056</v>
      </c>
      <c r="B99" s="133" t="s">
        <v>2334</v>
      </c>
      <c r="C99" s="486">
        <v>43831</v>
      </c>
      <c r="D99" s="486">
        <v>46022</v>
      </c>
      <c r="E99" s="305">
        <v>350</v>
      </c>
      <c r="F99" s="306">
        <v>350</v>
      </c>
      <c r="G99" s="307">
        <f t="shared" si="13"/>
        <v>13.745974393213416</v>
      </c>
      <c r="H99" s="474" t="s">
        <v>2011</v>
      </c>
      <c r="I99" s="145">
        <v>0</v>
      </c>
      <c r="J99" s="145">
        <v>0</v>
      </c>
      <c r="K99" s="145">
        <v>20</v>
      </c>
      <c r="L99" s="145">
        <v>40</v>
      </c>
      <c r="M99" s="145">
        <v>150</v>
      </c>
      <c r="N99" s="145">
        <v>140</v>
      </c>
      <c r="O99" s="145">
        <v>0</v>
      </c>
      <c r="P99" s="475">
        <v>0</v>
      </c>
      <c r="Q99" s="476" t="s">
        <v>2017</v>
      </c>
      <c r="R99" s="477">
        <v>0</v>
      </c>
      <c r="S99" s="476" t="s">
        <v>2335</v>
      </c>
      <c r="T99" s="478" t="s">
        <v>2162</v>
      </c>
      <c r="U99" s="479" t="s">
        <v>2336</v>
      </c>
      <c r="V99" s="479" t="s">
        <v>2337</v>
      </c>
      <c r="W99" s="400">
        <v>350</v>
      </c>
      <c r="X99" s="479" t="s">
        <v>2018</v>
      </c>
      <c r="Y99" s="479" t="s">
        <v>2017</v>
      </c>
      <c r="Z99" s="479" t="s">
        <v>2338</v>
      </c>
      <c r="AA99" s="266"/>
      <c r="AB99" s="411" t="s">
        <v>2326</v>
      </c>
      <c r="AC99" s="82">
        <v>0.4</v>
      </c>
      <c r="AD99" s="82">
        <v>0.4</v>
      </c>
      <c r="AE99" s="411" t="s">
        <v>102</v>
      </c>
      <c r="AF99" s="412">
        <v>0</v>
      </c>
      <c r="AG99" s="413">
        <f t="shared" si="11"/>
        <v>140</v>
      </c>
      <c r="AH99" s="413">
        <f t="shared" si="12"/>
        <v>0</v>
      </c>
      <c r="AI99" s="106"/>
      <c r="AJ99" s="105"/>
      <c r="AK99" s="449"/>
      <c r="AL99" s="449"/>
      <c r="AM99" s="449"/>
      <c r="AN99" s="449"/>
      <c r="AO99" s="449"/>
      <c r="AP99" s="449"/>
      <c r="AQ99" s="449"/>
      <c r="AR99" s="449"/>
      <c r="AS99" s="449"/>
      <c r="AT99" s="449"/>
      <c r="AU99" s="449"/>
      <c r="AV99" s="449"/>
      <c r="AW99" s="449"/>
      <c r="AX99" s="449"/>
      <c r="AY99" s="449"/>
      <c r="AZ99" s="449"/>
      <c r="BA99" s="449"/>
      <c r="BB99" s="449"/>
      <c r="BC99" s="449"/>
      <c r="BD99" s="449"/>
      <c r="BE99" s="449"/>
      <c r="BF99" s="449"/>
      <c r="BG99" s="449"/>
      <c r="BH99" s="449"/>
      <c r="BI99" s="448"/>
    </row>
    <row r="100" spans="1:148" ht="15" customHeight="1" x14ac:dyDescent="0.35">
      <c r="A100" s="358" t="s">
        <v>2056</v>
      </c>
      <c r="B100" s="133" t="s">
        <v>2339</v>
      </c>
      <c r="C100" s="486">
        <v>43831</v>
      </c>
      <c r="D100" s="486">
        <v>46022</v>
      </c>
      <c r="E100" s="305">
        <v>150</v>
      </c>
      <c r="F100" s="306">
        <v>150</v>
      </c>
      <c r="G100" s="307">
        <f t="shared" si="13"/>
        <v>5.89113188280575</v>
      </c>
      <c r="H100" s="474" t="s">
        <v>2011</v>
      </c>
      <c r="I100" s="145">
        <v>0</v>
      </c>
      <c r="J100" s="145">
        <v>0</v>
      </c>
      <c r="K100" s="145">
        <v>5</v>
      </c>
      <c r="L100" s="145">
        <v>10</v>
      </c>
      <c r="M100" s="145">
        <v>50</v>
      </c>
      <c r="N100" s="145">
        <v>85</v>
      </c>
      <c r="O100" s="145">
        <v>0</v>
      </c>
      <c r="P100" s="475">
        <v>0</v>
      </c>
      <c r="Q100" s="476" t="s">
        <v>2017</v>
      </c>
      <c r="R100" s="477">
        <v>0</v>
      </c>
      <c r="S100" s="476" t="s">
        <v>2335</v>
      </c>
      <c r="T100" s="478" t="s">
        <v>2162</v>
      </c>
      <c r="U100" s="479" t="s">
        <v>2336</v>
      </c>
      <c r="V100" s="479" t="s">
        <v>2337</v>
      </c>
      <c r="W100" s="400">
        <v>150</v>
      </c>
      <c r="X100" s="479" t="s">
        <v>2018</v>
      </c>
      <c r="Y100" s="479" t="s">
        <v>2017</v>
      </c>
      <c r="Z100" s="479" t="s">
        <v>2338</v>
      </c>
      <c r="AA100" s="266"/>
      <c r="AB100" s="418" t="s">
        <v>2328</v>
      </c>
      <c r="AC100" s="82">
        <v>0.4</v>
      </c>
      <c r="AD100" s="82">
        <v>0.4</v>
      </c>
      <c r="AE100" s="411" t="s">
        <v>102</v>
      </c>
      <c r="AF100" s="412">
        <v>0</v>
      </c>
      <c r="AG100" s="413">
        <f t="shared" si="11"/>
        <v>60</v>
      </c>
      <c r="AH100" s="413">
        <f t="shared" si="12"/>
        <v>0</v>
      </c>
      <c r="AI100" s="106"/>
      <c r="AJ100" s="105"/>
      <c r="AK100" s="449"/>
      <c r="AL100" s="449"/>
      <c r="AM100" s="449"/>
      <c r="AN100" s="449"/>
      <c r="AO100" s="449"/>
      <c r="AP100" s="449"/>
      <c r="AQ100" s="449"/>
      <c r="AR100" s="449"/>
      <c r="AS100" s="449"/>
      <c r="AT100" s="449"/>
      <c r="AU100" s="449"/>
      <c r="AV100" s="449"/>
      <c r="AW100" s="449"/>
      <c r="AX100" s="449"/>
      <c r="AY100" s="449"/>
      <c r="AZ100" s="449"/>
      <c r="BA100" s="449"/>
      <c r="BB100" s="449"/>
      <c r="BC100" s="449"/>
      <c r="BD100" s="449"/>
      <c r="BE100" s="449"/>
      <c r="BF100" s="449"/>
      <c r="BG100" s="449"/>
      <c r="BH100" s="449"/>
      <c r="BI100" s="448"/>
    </row>
    <row r="101" spans="1:148" ht="15" customHeight="1" x14ac:dyDescent="0.35">
      <c r="A101" s="358" t="s">
        <v>2260</v>
      </c>
      <c r="B101" s="81" t="s">
        <v>1156</v>
      </c>
      <c r="C101" s="486">
        <v>44228</v>
      </c>
      <c r="D101" s="486">
        <v>45657</v>
      </c>
      <c r="E101" s="305">
        <v>0</v>
      </c>
      <c r="F101" s="306">
        <v>0</v>
      </c>
      <c r="G101" s="307">
        <f t="shared" si="13"/>
        <v>0</v>
      </c>
      <c r="H101" s="474" t="s">
        <v>2011</v>
      </c>
      <c r="I101" s="145">
        <v>0</v>
      </c>
      <c r="J101" s="145">
        <v>0</v>
      </c>
      <c r="K101" s="145">
        <v>0</v>
      </c>
      <c r="L101" s="145">
        <v>0</v>
      </c>
      <c r="M101" s="145">
        <v>0</v>
      </c>
      <c r="N101" s="145">
        <v>0</v>
      </c>
      <c r="O101" s="145">
        <v>0</v>
      </c>
      <c r="P101" s="475">
        <v>0</v>
      </c>
      <c r="Q101" s="476" t="s">
        <v>2017</v>
      </c>
      <c r="R101" s="477">
        <v>0</v>
      </c>
      <c r="S101" s="476" t="s">
        <v>2017</v>
      </c>
      <c r="T101" s="478" t="s">
        <v>2340</v>
      </c>
      <c r="U101" s="479" t="s">
        <v>2017</v>
      </c>
      <c r="V101" s="479" t="s">
        <v>2017</v>
      </c>
      <c r="W101" s="400" t="s">
        <v>2017</v>
      </c>
      <c r="X101" s="479" t="s">
        <v>2017</v>
      </c>
      <c r="Y101" s="479" t="s">
        <v>2017</v>
      </c>
      <c r="Z101" s="479" t="s">
        <v>2017</v>
      </c>
      <c r="AA101" s="266"/>
      <c r="AB101" s="419" t="s">
        <v>102</v>
      </c>
      <c r="AC101" s="221">
        <v>0</v>
      </c>
      <c r="AD101" s="82" t="s">
        <v>102</v>
      </c>
      <c r="AE101" s="411" t="s">
        <v>102</v>
      </c>
      <c r="AF101" s="412">
        <v>0</v>
      </c>
      <c r="AG101" s="413">
        <f t="shared" si="11"/>
        <v>0</v>
      </c>
      <c r="AH101" s="413">
        <f t="shared" si="12"/>
        <v>0</v>
      </c>
      <c r="AI101" s="106"/>
      <c r="AJ101" s="105"/>
      <c r="AK101" s="449"/>
      <c r="AL101" s="449"/>
      <c r="AM101" s="449"/>
      <c r="AN101" s="449"/>
      <c r="AO101" s="449"/>
      <c r="AP101" s="449"/>
      <c r="AQ101" s="449"/>
      <c r="AR101" s="449"/>
      <c r="AS101" s="449"/>
      <c r="AT101" s="449"/>
      <c r="AU101" s="449"/>
      <c r="AV101" s="449"/>
      <c r="AW101" s="449"/>
      <c r="AX101" s="449"/>
      <c r="AY101" s="449"/>
      <c r="AZ101" s="449"/>
      <c r="BA101" s="449"/>
      <c r="BB101" s="449"/>
      <c r="BC101" s="449"/>
      <c r="BD101" s="449"/>
      <c r="BE101" s="449"/>
      <c r="BF101" s="449"/>
      <c r="BG101" s="449"/>
      <c r="BH101" s="449"/>
      <c r="BI101" s="448"/>
    </row>
    <row r="102" spans="1:148" ht="15" customHeight="1" x14ac:dyDescent="0.35">
      <c r="A102" s="358" t="s">
        <v>2260</v>
      </c>
      <c r="B102" s="81" t="s">
        <v>1163</v>
      </c>
      <c r="C102" s="486">
        <v>43864</v>
      </c>
      <c r="D102" s="486">
        <v>46022</v>
      </c>
      <c r="E102" s="305">
        <v>762</v>
      </c>
      <c r="F102" s="306">
        <v>762</v>
      </c>
      <c r="G102" s="307">
        <f t="shared" si="13"/>
        <v>29.926949964653208</v>
      </c>
      <c r="H102" s="474" t="s">
        <v>2011</v>
      </c>
      <c r="I102" s="145">
        <v>0</v>
      </c>
      <c r="J102" s="145">
        <v>0</v>
      </c>
      <c r="K102" s="145">
        <v>290</v>
      </c>
      <c r="L102" s="145">
        <v>422</v>
      </c>
      <c r="M102" s="145">
        <v>50</v>
      </c>
      <c r="N102" s="145">
        <v>0</v>
      </c>
      <c r="O102" s="145">
        <v>0</v>
      </c>
      <c r="P102" s="475">
        <v>0</v>
      </c>
      <c r="Q102" s="476" t="s">
        <v>2341</v>
      </c>
      <c r="R102" s="477">
        <v>0</v>
      </c>
      <c r="S102" s="476" t="s">
        <v>2017</v>
      </c>
      <c r="T102" s="478" t="s">
        <v>2318</v>
      </c>
      <c r="U102" s="479" t="s">
        <v>2342</v>
      </c>
      <c r="V102" s="479" t="s">
        <v>2343</v>
      </c>
      <c r="W102" s="400">
        <v>762</v>
      </c>
      <c r="X102" s="479" t="s">
        <v>2344</v>
      </c>
      <c r="Y102" s="479" t="s">
        <v>2345</v>
      </c>
      <c r="Z102" s="479" t="s">
        <v>2235</v>
      </c>
      <c r="AA102" s="266"/>
      <c r="AB102" s="419" t="s">
        <v>2285</v>
      </c>
      <c r="AC102" s="221">
        <v>0.4</v>
      </c>
      <c r="AD102" s="82">
        <v>1</v>
      </c>
      <c r="AE102" s="411" t="s">
        <v>102</v>
      </c>
      <c r="AF102" s="412">
        <v>0</v>
      </c>
      <c r="AG102" s="413">
        <f t="shared" si="11"/>
        <v>304.8</v>
      </c>
      <c r="AH102" s="413">
        <f t="shared" si="12"/>
        <v>0</v>
      </c>
      <c r="AI102" s="106"/>
      <c r="AJ102" s="105"/>
      <c r="AK102" s="449"/>
      <c r="AL102" s="449"/>
      <c r="AM102" s="449"/>
      <c r="AN102" s="449"/>
      <c r="AO102" s="449"/>
      <c r="AP102" s="449"/>
      <c r="AQ102" s="449"/>
      <c r="AR102" s="449"/>
      <c r="AS102" s="449"/>
      <c r="AT102" s="449"/>
      <c r="AU102" s="449"/>
      <c r="AV102" s="449"/>
      <c r="AW102" s="449"/>
      <c r="AX102" s="449"/>
      <c r="AY102" s="449"/>
      <c r="AZ102" s="449"/>
      <c r="BA102" s="449"/>
      <c r="BB102" s="449"/>
      <c r="BC102" s="449"/>
      <c r="BD102" s="449"/>
      <c r="BE102" s="449"/>
      <c r="BF102" s="449"/>
      <c r="BG102" s="449"/>
      <c r="BH102" s="449"/>
      <c r="BI102" s="448"/>
    </row>
    <row r="103" spans="1:148" ht="15" customHeight="1" x14ac:dyDescent="0.35">
      <c r="A103" s="358" t="s">
        <v>2260</v>
      </c>
      <c r="B103" s="81" t="s">
        <v>1174</v>
      </c>
      <c r="C103" s="486">
        <v>43864</v>
      </c>
      <c r="D103" s="486">
        <v>46022</v>
      </c>
      <c r="E103" s="305">
        <v>992</v>
      </c>
      <c r="F103" s="306">
        <v>992</v>
      </c>
      <c r="G103" s="307">
        <f>E103/23.742</f>
        <v>41.78249515626316</v>
      </c>
      <c r="H103" s="474" t="s">
        <v>2011</v>
      </c>
      <c r="I103" s="145">
        <v>0</v>
      </c>
      <c r="J103" s="145">
        <v>0</v>
      </c>
      <c r="K103" s="145">
        <v>290</v>
      </c>
      <c r="L103" s="145">
        <v>500</v>
      </c>
      <c r="M103" s="145">
        <v>202</v>
      </c>
      <c r="N103" s="145">
        <v>0</v>
      </c>
      <c r="O103" s="145">
        <v>0</v>
      </c>
      <c r="P103" s="475">
        <v>0</v>
      </c>
      <c r="Q103" s="476" t="s">
        <v>2346</v>
      </c>
      <c r="R103" s="477">
        <v>0</v>
      </c>
      <c r="S103" s="476" t="s">
        <v>2017</v>
      </c>
      <c r="T103" s="478" t="s">
        <v>2318</v>
      </c>
      <c r="U103" s="479" t="s">
        <v>2347</v>
      </c>
      <c r="V103" s="479" t="s">
        <v>2348</v>
      </c>
      <c r="W103" s="400">
        <v>992</v>
      </c>
      <c r="X103" s="479" t="s">
        <v>2349</v>
      </c>
      <c r="Y103" s="479" t="s">
        <v>2350</v>
      </c>
      <c r="Z103" s="479" t="s">
        <v>2235</v>
      </c>
      <c r="AA103" s="266"/>
      <c r="AB103" s="419" t="s">
        <v>2285</v>
      </c>
      <c r="AC103" s="221">
        <v>0.4</v>
      </c>
      <c r="AD103" s="82">
        <v>1</v>
      </c>
      <c r="AE103" s="411" t="s">
        <v>102</v>
      </c>
      <c r="AF103" s="412">
        <v>0</v>
      </c>
      <c r="AG103" s="413">
        <f t="shared" si="11"/>
        <v>396.8</v>
      </c>
      <c r="AH103" s="413">
        <f t="shared" si="12"/>
        <v>0</v>
      </c>
      <c r="AI103" s="106"/>
      <c r="AJ103" s="105"/>
      <c r="AK103" s="449"/>
      <c r="AL103" s="449"/>
      <c r="AM103" s="449"/>
      <c r="AN103" s="449"/>
      <c r="AO103" s="449"/>
      <c r="AP103" s="449"/>
      <c r="AQ103" s="449"/>
      <c r="AR103" s="449"/>
      <c r="AS103" s="449"/>
      <c r="AT103" s="449"/>
      <c r="AU103" s="449"/>
      <c r="AV103" s="449"/>
      <c r="AW103" s="449"/>
      <c r="AX103" s="449"/>
      <c r="AY103" s="449"/>
      <c r="AZ103" s="449"/>
      <c r="BA103" s="449"/>
      <c r="BB103" s="449"/>
      <c r="BC103" s="449"/>
      <c r="BD103" s="449"/>
      <c r="BE103" s="449"/>
      <c r="BF103" s="449"/>
      <c r="BG103" s="449"/>
      <c r="BH103" s="449"/>
      <c r="BI103" s="448"/>
    </row>
    <row r="104" spans="1:148" ht="15" customHeight="1" x14ac:dyDescent="0.35">
      <c r="A104" s="358" t="s">
        <v>2260</v>
      </c>
      <c r="B104" s="81" t="s">
        <v>1180</v>
      </c>
      <c r="C104" s="486">
        <v>44197</v>
      </c>
      <c r="D104" s="486">
        <v>46022</v>
      </c>
      <c r="E104" s="305">
        <v>545</v>
      </c>
      <c r="F104" s="306">
        <v>545</v>
      </c>
      <c r="G104" s="307">
        <f t="shared" si="13"/>
        <v>21.404445840860891</v>
      </c>
      <c r="H104" s="474" t="s">
        <v>2011</v>
      </c>
      <c r="I104" s="145">
        <v>0</v>
      </c>
      <c r="J104" s="145">
        <v>0</v>
      </c>
      <c r="K104" s="145">
        <v>129</v>
      </c>
      <c r="L104" s="145">
        <v>135</v>
      </c>
      <c r="M104" s="145">
        <v>139</v>
      </c>
      <c r="N104" s="145">
        <v>142</v>
      </c>
      <c r="O104" s="145">
        <v>0</v>
      </c>
      <c r="P104" s="475">
        <v>0</v>
      </c>
      <c r="Q104" s="476" t="s">
        <v>2351</v>
      </c>
      <c r="R104" s="477">
        <v>35</v>
      </c>
      <c r="S104" s="476" t="s">
        <v>2352</v>
      </c>
      <c r="T104" s="478" t="s">
        <v>2294</v>
      </c>
      <c r="U104" s="479" t="s">
        <v>2353</v>
      </c>
      <c r="V104" s="479" t="s">
        <v>1926</v>
      </c>
      <c r="W104" s="400">
        <v>545</v>
      </c>
      <c r="X104" s="479" t="s">
        <v>2017</v>
      </c>
      <c r="Y104" s="479" t="s">
        <v>2017</v>
      </c>
      <c r="Z104" s="479" t="s">
        <v>2235</v>
      </c>
      <c r="AA104" s="252"/>
      <c r="AB104" s="419" t="s">
        <v>2299</v>
      </c>
      <c r="AC104" s="221">
        <v>0.4</v>
      </c>
      <c r="AD104" s="82">
        <v>1</v>
      </c>
      <c r="AE104" s="411" t="s">
        <v>102</v>
      </c>
      <c r="AF104" s="412">
        <v>0</v>
      </c>
      <c r="AG104" s="413">
        <f t="shared" si="11"/>
        <v>218</v>
      </c>
      <c r="AH104" s="413">
        <f t="shared" si="12"/>
        <v>0</v>
      </c>
      <c r="AI104" s="106"/>
      <c r="AJ104" s="105"/>
      <c r="AK104" s="449"/>
      <c r="AL104" s="449"/>
      <c r="AM104" s="449"/>
      <c r="AN104" s="449"/>
      <c r="AO104" s="449"/>
      <c r="AP104" s="449"/>
      <c r="AQ104" s="449"/>
      <c r="AR104" s="449"/>
      <c r="AS104" s="449"/>
      <c r="AT104" s="449"/>
      <c r="AU104" s="449"/>
      <c r="AV104" s="449"/>
      <c r="AW104" s="449"/>
      <c r="AX104" s="449"/>
      <c r="AY104" s="449"/>
      <c r="AZ104" s="449"/>
      <c r="BA104" s="449"/>
      <c r="BB104" s="449"/>
      <c r="BC104" s="449"/>
      <c r="BD104" s="449"/>
      <c r="BE104" s="449"/>
      <c r="BF104" s="449"/>
      <c r="BG104" s="449"/>
      <c r="BH104" s="449"/>
      <c r="BI104" s="448"/>
    </row>
    <row r="105" spans="1:148" s="104" customFormat="1" ht="15" customHeight="1" x14ac:dyDescent="0.35">
      <c r="A105" s="358" t="s">
        <v>2260</v>
      </c>
      <c r="B105" s="81" t="s">
        <v>1187</v>
      </c>
      <c r="C105" s="486">
        <v>44197</v>
      </c>
      <c r="D105" s="486">
        <v>46022</v>
      </c>
      <c r="E105" s="555">
        <v>685</v>
      </c>
      <c r="F105" s="560">
        <v>1497.4</v>
      </c>
      <c r="G105" s="560">
        <f>F105/23.742</f>
        <v>63.069665571560947</v>
      </c>
      <c r="H105" s="590" t="s">
        <v>2011</v>
      </c>
      <c r="I105" s="591">
        <v>0</v>
      </c>
      <c r="J105" s="591">
        <v>0</v>
      </c>
      <c r="K105" s="591">
        <v>105</v>
      </c>
      <c r="L105" s="591">
        <f>271+135</f>
        <v>406</v>
      </c>
      <c r="M105" s="591">
        <f>270+195</f>
        <v>465</v>
      </c>
      <c r="N105" s="591">
        <f>250+271.4</f>
        <v>521.4</v>
      </c>
      <c r="O105" s="591">
        <v>0</v>
      </c>
      <c r="P105" s="475">
        <v>0</v>
      </c>
      <c r="Q105" s="476" t="s">
        <v>2351</v>
      </c>
      <c r="R105" s="477">
        <v>15</v>
      </c>
      <c r="S105" s="476" t="s">
        <v>2354</v>
      </c>
      <c r="T105" s="478" t="s">
        <v>2294</v>
      </c>
      <c r="U105" s="479" t="s">
        <v>2355</v>
      </c>
      <c r="V105" s="135" t="s">
        <v>2356</v>
      </c>
      <c r="W105" s="400">
        <v>685</v>
      </c>
      <c r="X105" s="479"/>
      <c r="Y105" s="479"/>
      <c r="Z105" s="479" t="s">
        <v>2235</v>
      </c>
      <c r="AA105" s="266"/>
      <c r="AB105" s="419" t="s">
        <v>2304</v>
      </c>
      <c r="AC105" s="221">
        <v>1</v>
      </c>
      <c r="AD105" s="82">
        <v>1</v>
      </c>
      <c r="AE105" s="411" t="s">
        <v>102</v>
      </c>
      <c r="AF105" s="412">
        <v>0</v>
      </c>
      <c r="AG105" s="413">
        <f t="shared" si="11"/>
        <v>1497.4</v>
      </c>
      <c r="AH105" s="413">
        <f t="shared" si="12"/>
        <v>0</v>
      </c>
      <c r="AI105" s="185"/>
      <c r="AJ105" s="103"/>
      <c r="AK105" s="449"/>
      <c r="AL105" s="449"/>
      <c r="AM105" s="449"/>
      <c r="AN105" s="449"/>
      <c r="AO105" s="449"/>
      <c r="AP105" s="449"/>
      <c r="AQ105" s="449"/>
      <c r="AR105" s="449"/>
      <c r="AS105" s="449"/>
      <c r="AT105" s="449"/>
      <c r="AU105" s="449"/>
      <c r="AV105" s="449"/>
      <c r="AW105" s="449"/>
      <c r="AX105" s="449"/>
      <c r="AY105" s="449"/>
      <c r="AZ105" s="449"/>
      <c r="BA105" s="449"/>
      <c r="BB105" s="449"/>
      <c r="BC105" s="449"/>
      <c r="BD105" s="449"/>
      <c r="BE105" s="449"/>
      <c r="BF105" s="449"/>
      <c r="BG105" s="449"/>
      <c r="BH105" s="449"/>
      <c r="BI105" s="448"/>
    </row>
    <row r="106" spans="1:148" s="183" customFormat="1" ht="15" customHeight="1" x14ac:dyDescent="0.35">
      <c r="A106" s="358" t="s">
        <v>2260</v>
      </c>
      <c r="B106" s="230" t="s">
        <v>1202</v>
      </c>
      <c r="C106" s="277">
        <v>45078</v>
      </c>
      <c r="D106" s="277">
        <v>46265</v>
      </c>
      <c r="E106" s="555">
        <v>0</v>
      </c>
      <c r="F106" s="560">
        <v>81.5</v>
      </c>
      <c r="G106" s="560">
        <f>F106/23.742</f>
        <v>3.4327352371325075</v>
      </c>
      <c r="H106" s="226" t="s">
        <v>2011</v>
      </c>
      <c r="I106" s="226">
        <v>0</v>
      </c>
      <c r="J106" s="226">
        <v>0</v>
      </c>
      <c r="K106" s="226">
        <v>0</v>
      </c>
      <c r="L106" s="226">
        <v>5</v>
      </c>
      <c r="M106" s="226">
        <v>30</v>
      </c>
      <c r="N106" s="226">
        <v>30</v>
      </c>
      <c r="O106" s="226">
        <v>16.5</v>
      </c>
      <c r="P106" s="492">
        <v>0</v>
      </c>
      <c r="Q106" s="229" t="s">
        <v>170</v>
      </c>
      <c r="R106" s="229">
        <v>13.5</v>
      </c>
      <c r="S106" s="229" t="s">
        <v>2357</v>
      </c>
      <c r="T106" s="226" t="s">
        <v>170</v>
      </c>
      <c r="U106" s="337" t="s">
        <v>2358</v>
      </c>
      <c r="V106" s="226" t="s">
        <v>2359</v>
      </c>
      <c r="W106" s="226" t="s">
        <v>170</v>
      </c>
      <c r="X106" s="226" t="s">
        <v>170</v>
      </c>
      <c r="Y106" s="226" t="s">
        <v>170</v>
      </c>
      <c r="Z106" s="226" t="s">
        <v>2235</v>
      </c>
      <c r="AA106" s="368" t="s">
        <v>170</v>
      </c>
      <c r="AB106" s="420" t="s">
        <v>2299</v>
      </c>
      <c r="AC106" s="416">
        <v>0.4</v>
      </c>
      <c r="AD106" s="416">
        <v>1</v>
      </c>
      <c r="AE106" s="229" t="s">
        <v>170</v>
      </c>
      <c r="AF106" s="417">
        <v>0</v>
      </c>
      <c r="AG106" s="413">
        <f t="shared" si="11"/>
        <v>32.6</v>
      </c>
      <c r="AH106" s="413">
        <f t="shared" si="12"/>
        <v>0</v>
      </c>
      <c r="AI106" s="164"/>
      <c r="AJ106" s="164"/>
      <c r="AK106" s="450" t="s">
        <v>2035</v>
      </c>
      <c r="AL106" s="451" t="s">
        <v>2360</v>
      </c>
      <c r="AM106" s="451" t="s">
        <v>2035</v>
      </c>
      <c r="AN106" s="451" t="s">
        <v>2361</v>
      </c>
      <c r="AO106" s="451" t="s">
        <v>2035</v>
      </c>
      <c r="AP106" s="455" t="s">
        <v>2362</v>
      </c>
      <c r="AQ106" s="451" t="s">
        <v>2035</v>
      </c>
      <c r="AR106" s="455" t="s">
        <v>2363</v>
      </c>
      <c r="AS106" s="451" t="s">
        <v>2035</v>
      </c>
      <c r="AT106" s="455" t="s">
        <v>2364</v>
      </c>
      <c r="AU106" s="451" t="s">
        <v>2035</v>
      </c>
      <c r="AV106" s="455" t="s">
        <v>2365</v>
      </c>
      <c r="AW106" s="451" t="s">
        <v>1636</v>
      </c>
      <c r="AX106" s="451" t="s">
        <v>170</v>
      </c>
      <c r="AY106" s="451" t="s">
        <v>1636</v>
      </c>
      <c r="AZ106" s="451" t="s">
        <v>170</v>
      </c>
      <c r="BA106" s="451" t="s">
        <v>1636</v>
      </c>
      <c r="BB106" s="451" t="s">
        <v>170</v>
      </c>
      <c r="BC106" s="451" t="s">
        <v>1636</v>
      </c>
      <c r="BD106" s="451" t="s">
        <v>170</v>
      </c>
      <c r="BE106" s="451" t="s">
        <v>1636</v>
      </c>
      <c r="BF106" s="451" t="s">
        <v>170</v>
      </c>
      <c r="BG106" s="451" t="s">
        <v>1636</v>
      </c>
      <c r="BH106" s="451" t="s">
        <v>170</v>
      </c>
      <c r="BI106" s="451" t="s">
        <v>170</v>
      </c>
      <c r="BJ106" s="164"/>
      <c r="BK106" s="164"/>
      <c r="BL106" s="164"/>
      <c r="BM106" s="164"/>
      <c r="BN106" s="164"/>
      <c r="BO106" s="164"/>
      <c r="BP106" s="103"/>
      <c r="BQ106" s="103"/>
      <c r="BR106" s="103"/>
      <c r="BS106" s="103"/>
      <c r="BT106" s="103"/>
      <c r="BU106" s="103"/>
      <c r="BV106" s="103"/>
      <c r="BW106" s="103"/>
      <c r="BX106" s="103"/>
      <c r="BY106" s="103"/>
      <c r="BZ106" s="103"/>
      <c r="CA106" s="103"/>
      <c r="CB106" s="103"/>
      <c r="CC106" s="103"/>
      <c r="CD106" s="103"/>
      <c r="CE106" s="103"/>
      <c r="CF106" s="103"/>
      <c r="CG106" s="103"/>
      <c r="CH106" s="103"/>
      <c r="CI106" s="103"/>
      <c r="CJ106" s="103"/>
      <c r="CK106" s="103"/>
      <c r="CL106" s="103"/>
      <c r="CM106" s="103"/>
      <c r="CN106" s="103"/>
      <c r="CO106" s="103"/>
      <c r="CP106" s="103"/>
      <c r="CQ106" s="103"/>
      <c r="CR106" s="103"/>
      <c r="CS106" s="103"/>
      <c r="CT106" s="103"/>
      <c r="CU106" s="103"/>
      <c r="CV106" s="103"/>
      <c r="CW106" s="103"/>
      <c r="CX106" s="103"/>
      <c r="CY106" s="103"/>
      <c r="CZ106" s="103"/>
      <c r="DA106" s="103"/>
      <c r="DB106" s="103"/>
      <c r="DC106" s="103"/>
      <c r="DD106" s="103"/>
      <c r="DE106" s="103"/>
      <c r="DF106" s="103"/>
      <c r="DG106" s="103"/>
      <c r="DH106" s="103"/>
      <c r="DI106" s="103"/>
      <c r="DJ106" s="103"/>
      <c r="DK106" s="103"/>
      <c r="DL106" s="103"/>
      <c r="DM106" s="103"/>
      <c r="DN106" s="103"/>
      <c r="DO106" s="103"/>
      <c r="DP106" s="103"/>
      <c r="DQ106" s="103"/>
      <c r="DR106" s="103"/>
      <c r="DS106" s="103"/>
      <c r="DT106" s="103"/>
      <c r="DU106" s="103"/>
      <c r="DV106" s="103"/>
      <c r="DW106" s="103"/>
      <c r="DX106" s="103"/>
      <c r="DY106" s="103"/>
      <c r="DZ106" s="103"/>
      <c r="EA106" s="103"/>
      <c r="EB106" s="103"/>
      <c r="EC106" s="103"/>
      <c r="ED106" s="103"/>
      <c r="EE106" s="103"/>
      <c r="EF106" s="103"/>
      <c r="EG106" s="103"/>
      <c r="EH106" s="103"/>
      <c r="EI106" s="103"/>
      <c r="EJ106" s="103"/>
      <c r="EK106" s="103"/>
      <c r="EL106" s="103"/>
      <c r="EM106" s="103"/>
      <c r="EN106" s="103"/>
      <c r="EO106" s="103"/>
      <c r="EP106" s="103"/>
      <c r="EQ106" s="103"/>
    </row>
    <row r="107" spans="1:148" s="183" customFormat="1" ht="15" customHeight="1" x14ac:dyDescent="0.35">
      <c r="A107" s="358" t="s">
        <v>2155</v>
      </c>
      <c r="B107" s="495" t="s">
        <v>1208</v>
      </c>
      <c r="C107" s="496">
        <v>45200</v>
      </c>
      <c r="D107" s="496">
        <v>46022</v>
      </c>
      <c r="E107" s="375">
        <v>0</v>
      </c>
      <c r="F107" s="558">
        <v>80</v>
      </c>
      <c r="G107" s="556">
        <f t="shared" ref="G107:G110" si="14">F107/23.742</f>
        <v>3.3695560609889648</v>
      </c>
      <c r="H107" s="423" t="s">
        <v>2011</v>
      </c>
      <c r="I107" s="423">
        <v>0</v>
      </c>
      <c r="J107" s="423">
        <v>0</v>
      </c>
      <c r="K107" s="423">
        <v>0</v>
      </c>
      <c r="L107" s="423">
        <v>5</v>
      </c>
      <c r="M107" s="423">
        <v>34</v>
      </c>
      <c r="N107" s="423">
        <v>34</v>
      </c>
      <c r="O107" s="423">
        <v>7</v>
      </c>
      <c r="P107" s="423">
        <v>0</v>
      </c>
      <c r="Q107" s="423">
        <v>0</v>
      </c>
      <c r="R107" s="423"/>
      <c r="S107" s="497"/>
      <c r="T107" s="423" t="s">
        <v>2366</v>
      </c>
      <c r="U107" s="497" t="s">
        <v>2367</v>
      </c>
      <c r="V107" s="497" t="s">
        <v>2368</v>
      </c>
      <c r="W107" s="423"/>
      <c r="X107" s="423"/>
      <c r="Y107" s="423"/>
      <c r="Z107" s="423"/>
      <c r="AA107" s="393"/>
      <c r="AB107" s="421" t="s">
        <v>2369</v>
      </c>
      <c r="AC107" s="422">
        <v>0</v>
      </c>
      <c r="AD107" s="422">
        <v>0</v>
      </c>
      <c r="AE107" s="423"/>
      <c r="AF107" s="424">
        <v>0</v>
      </c>
      <c r="AG107" s="413">
        <f t="shared" si="11"/>
        <v>0</v>
      </c>
      <c r="AH107" s="413">
        <f t="shared" si="12"/>
        <v>0</v>
      </c>
      <c r="AI107" s="208"/>
      <c r="AJ107" s="208"/>
      <c r="AK107" s="449"/>
      <c r="AL107" s="456"/>
      <c r="AM107" s="456"/>
      <c r="AN107" s="456"/>
      <c r="AO107" s="456"/>
      <c r="AP107" s="457"/>
      <c r="AQ107" s="456"/>
      <c r="AR107" s="457"/>
      <c r="AS107" s="456"/>
      <c r="AT107" s="457"/>
      <c r="AU107" s="456"/>
      <c r="AV107" s="457"/>
      <c r="AW107" s="456"/>
      <c r="AX107" s="456"/>
      <c r="AY107" s="456"/>
      <c r="AZ107" s="456"/>
      <c r="BA107" s="456"/>
      <c r="BB107" s="456"/>
      <c r="BC107" s="456"/>
      <c r="BD107" s="456"/>
      <c r="BE107" s="456"/>
      <c r="BF107" s="456"/>
      <c r="BG107" s="456"/>
      <c r="BH107" s="456"/>
      <c r="BI107" s="456"/>
      <c r="BJ107" s="208"/>
      <c r="BK107" s="208"/>
      <c r="BL107" s="208"/>
      <c r="BM107" s="208"/>
      <c r="BN107" s="208"/>
      <c r="BO107" s="208"/>
      <c r="BP107" s="103"/>
      <c r="BQ107" s="103"/>
      <c r="BR107" s="103"/>
      <c r="BS107" s="103"/>
      <c r="BT107" s="103"/>
      <c r="BU107" s="103"/>
      <c r="BV107" s="103"/>
      <c r="BW107" s="103"/>
      <c r="BX107" s="103"/>
      <c r="BY107" s="103"/>
      <c r="BZ107" s="103"/>
      <c r="CA107" s="103"/>
      <c r="CB107" s="103"/>
      <c r="CC107" s="103"/>
      <c r="CD107" s="103"/>
      <c r="CE107" s="103"/>
      <c r="CF107" s="103"/>
      <c r="CG107" s="103"/>
      <c r="CH107" s="103"/>
      <c r="CI107" s="103"/>
      <c r="CJ107" s="103"/>
      <c r="CK107" s="103"/>
      <c r="CL107" s="103"/>
      <c r="CM107" s="103"/>
      <c r="CN107" s="103"/>
      <c r="CO107" s="103"/>
      <c r="CP107" s="103"/>
      <c r="CQ107" s="103"/>
      <c r="CR107" s="103"/>
      <c r="CS107" s="103"/>
      <c r="CT107" s="103"/>
      <c r="CU107" s="103"/>
      <c r="CV107" s="103"/>
      <c r="CW107" s="103"/>
      <c r="CX107" s="103"/>
      <c r="CY107" s="103"/>
      <c r="CZ107" s="103"/>
      <c r="DA107" s="103"/>
      <c r="DB107" s="103"/>
      <c r="DC107" s="103"/>
      <c r="DD107" s="103"/>
      <c r="DE107" s="103"/>
      <c r="DF107" s="103"/>
      <c r="DG107" s="103"/>
      <c r="DH107" s="103"/>
      <c r="DI107" s="103"/>
      <c r="DJ107" s="103"/>
      <c r="DK107" s="103"/>
      <c r="DL107" s="103"/>
      <c r="DM107" s="103"/>
      <c r="DN107" s="103"/>
      <c r="DO107" s="103"/>
      <c r="DP107" s="103"/>
      <c r="DQ107" s="103"/>
      <c r="DR107" s="103"/>
      <c r="DS107" s="103"/>
      <c r="DT107" s="103"/>
      <c r="DU107" s="103"/>
      <c r="DV107" s="103"/>
      <c r="DW107" s="103"/>
      <c r="DX107" s="103"/>
      <c r="DY107" s="103"/>
      <c r="DZ107" s="103"/>
      <c r="EA107" s="103"/>
      <c r="EB107" s="103"/>
      <c r="EC107" s="103"/>
      <c r="ED107" s="103"/>
      <c r="EE107" s="103"/>
      <c r="EF107" s="103"/>
      <c r="EG107" s="103"/>
      <c r="EH107" s="103"/>
      <c r="EI107" s="103"/>
      <c r="EJ107" s="103"/>
      <c r="EK107" s="103"/>
      <c r="EL107" s="103"/>
      <c r="EM107" s="103"/>
      <c r="EN107" s="103"/>
      <c r="EO107" s="390"/>
      <c r="EP107" s="390"/>
      <c r="EQ107" s="390"/>
      <c r="ER107" s="390"/>
    </row>
    <row r="108" spans="1:148" s="183" customFormat="1" ht="15" customHeight="1" x14ac:dyDescent="0.35">
      <c r="A108" s="358" t="s">
        <v>2155</v>
      </c>
      <c r="B108" s="495" t="s">
        <v>1213</v>
      </c>
      <c r="C108" s="498">
        <v>45200</v>
      </c>
      <c r="D108" s="499">
        <v>46265</v>
      </c>
      <c r="E108" s="375">
        <v>0</v>
      </c>
      <c r="F108" s="559">
        <v>4920</v>
      </c>
      <c r="G108" s="556">
        <f t="shared" si="14"/>
        <v>207.22769775082133</v>
      </c>
      <c r="H108" s="500" t="s">
        <v>2030</v>
      </c>
      <c r="I108" s="423">
        <v>0</v>
      </c>
      <c r="J108" s="423">
        <v>0</v>
      </c>
      <c r="K108" s="423">
        <v>0</v>
      </c>
      <c r="L108" s="423">
        <v>0</v>
      </c>
      <c r="M108" s="495">
        <v>630</v>
      </c>
      <c r="N108" s="423">
        <v>1784</v>
      </c>
      <c r="O108" s="423">
        <v>2506</v>
      </c>
      <c r="P108" s="391">
        <v>0</v>
      </c>
      <c r="Q108" s="391"/>
      <c r="R108" s="391"/>
      <c r="S108" s="391"/>
      <c r="T108" s="391" t="s">
        <v>2366</v>
      </c>
      <c r="U108" s="392" t="s">
        <v>2370</v>
      </c>
      <c r="V108" s="392" t="s">
        <v>2371</v>
      </c>
      <c r="W108" s="391"/>
      <c r="X108" s="391"/>
      <c r="Y108" s="391"/>
      <c r="Z108" s="391"/>
      <c r="AA108" s="393"/>
      <c r="AB108" s="421" t="s">
        <v>2372</v>
      </c>
      <c r="AC108" s="422">
        <v>0</v>
      </c>
      <c r="AD108" s="422">
        <v>0</v>
      </c>
      <c r="AE108" s="391"/>
      <c r="AF108" s="424">
        <v>0</v>
      </c>
      <c r="AG108" s="413">
        <f t="shared" si="11"/>
        <v>0</v>
      </c>
      <c r="AH108" s="413">
        <f t="shared" si="12"/>
        <v>0</v>
      </c>
      <c r="AI108" s="208"/>
      <c r="AJ108" s="208"/>
      <c r="AK108" s="449"/>
      <c r="AL108" s="456"/>
      <c r="AM108" s="456"/>
      <c r="AN108" s="456"/>
      <c r="AO108" s="456"/>
      <c r="AP108" s="457"/>
      <c r="AQ108" s="456"/>
      <c r="AR108" s="457"/>
      <c r="AS108" s="456"/>
      <c r="AT108" s="457"/>
      <c r="AU108" s="456"/>
      <c r="AV108" s="457"/>
      <c r="AW108" s="456"/>
      <c r="AX108" s="456"/>
      <c r="AY108" s="456"/>
      <c r="AZ108" s="456"/>
      <c r="BA108" s="456"/>
      <c r="BB108" s="456"/>
      <c r="BC108" s="456"/>
      <c r="BD108" s="456"/>
      <c r="BE108" s="456"/>
      <c r="BF108" s="456"/>
      <c r="BG108" s="456"/>
      <c r="BH108" s="456"/>
      <c r="BI108" s="456"/>
      <c r="BJ108" s="208"/>
      <c r="BK108" s="208"/>
      <c r="BL108" s="208"/>
      <c r="BM108" s="208"/>
      <c r="BN108" s="208"/>
      <c r="BO108" s="208"/>
      <c r="BP108" s="103"/>
      <c r="BQ108" s="103"/>
      <c r="BR108" s="103"/>
      <c r="BS108" s="103"/>
      <c r="BT108" s="103"/>
      <c r="BU108" s="103"/>
      <c r="BV108" s="103"/>
      <c r="BW108" s="103"/>
      <c r="BX108" s="103"/>
      <c r="BY108" s="103"/>
      <c r="BZ108" s="103"/>
      <c r="CA108" s="103"/>
      <c r="CB108" s="103"/>
      <c r="CC108" s="103"/>
      <c r="CD108" s="103"/>
      <c r="CE108" s="103"/>
      <c r="CF108" s="103"/>
      <c r="CG108" s="103"/>
      <c r="CH108" s="103"/>
      <c r="CI108" s="103"/>
      <c r="CJ108" s="103"/>
      <c r="CK108" s="103"/>
      <c r="CL108" s="103"/>
      <c r="CM108" s="103"/>
      <c r="CN108" s="103"/>
      <c r="CO108" s="103"/>
      <c r="CP108" s="103"/>
      <c r="CQ108" s="103"/>
      <c r="CR108" s="103"/>
      <c r="CS108" s="103"/>
      <c r="CT108" s="103"/>
      <c r="CU108" s="103"/>
      <c r="CV108" s="103"/>
      <c r="CW108" s="103"/>
      <c r="CX108" s="103"/>
      <c r="CY108" s="103"/>
      <c r="CZ108" s="103"/>
      <c r="DA108" s="103"/>
      <c r="DB108" s="103"/>
      <c r="DC108" s="103"/>
      <c r="DD108" s="103"/>
      <c r="DE108" s="103"/>
      <c r="DF108" s="103"/>
      <c r="DG108" s="103"/>
      <c r="DH108" s="103"/>
      <c r="DI108" s="103"/>
      <c r="DJ108" s="103"/>
      <c r="DK108" s="103"/>
      <c r="DL108" s="103"/>
      <c r="DM108" s="103"/>
      <c r="DN108" s="103"/>
      <c r="DO108" s="103"/>
      <c r="DP108" s="103"/>
      <c r="DQ108" s="103"/>
      <c r="DR108" s="103"/>
      <c r="DS108" s="103"/>
      <c r="DT108" s="103"/>
      <c r="DU108" s="103"/>
      <c r="DV108" s="103"/>
      <c r="DW108" s="103"/>
      <c r="DX108" s="103"/>
      <c r="DY108" s="103"/>
      <c r="DZ108" s="103"/>
      <c r="EA108" s="103"/>
      <c r="EB108" s="103"/>
      <c r="EC108" s="103"/>
      <c r="ED108" s="103"/>
      <c r="EE108" s="103"/>
      <c r="EF108" s="103"/>
      <c r="EG108" s="103"/>
      <c r="EH108" s="103"/>
      <c r="EI108" s="103"/>
      <c r="EJ108" s="103"/>
      <c r="EK108" s="103"/>
      <c r="EL108" s="103"/>
      <c r="EM108" s="103"/>
      <c r="EN108" s="103"/>
      <c r="EO108" s="390"/>
      <c r="EP108" s="390"/>
      <c r="EQ108" s="390"/>
      <c r="ER108" s="390"/>
    </row>
    <row r="109" spans="1:148" s="183" customFormat="1" ht="15" customHeight="1" x14ac:dyDescent="0.35">
      <c r="A109" s="358" t="s">
        <v>2155</v>
      </c>
      <c r="B109" s="501" t="s">
        <v>1225</v>
      </c>
      <c r="C109" s="498">
        <v>45200</v>
      </c>
      <c r="D109" s="499">
        <v>46265</v>
      </c>
      <c r="E109" s="375">
        <v>0</v>
      </c>
      <c r="F109" s="559">
        <v>2500</v>
      </c>
      <c r="G109" s="556">
        <f t="shared" si="14"/>
        <v>105.29862690590514</v>
      </c>
      <c r="H109" s="502" t="s">
        <v>2030</v>
      </c>
      <c r="I109" s="423">
        <v>0</v>
      </c>
      <c r="J109" s="423">
        <v>0</v>
      </c>
      <c r="K109" s="423">
        <v>0</v>
      </c>
      <c r="L109" s="423">
        <v>0</v>
      </c>
      <c r="M109" s="503">
        <v>200</v>
      </c>
      <c r="N109" s="391">
        <v>600</v>
      </c>
      <c r="O109" s="391">
        <v>1700</v>
      </c>
      <c r="P109" s="391">
        <v>0</v>
      </c>
      <c r="Q109" s="391"/>
      <c r="R109" s="391">
        <v>0</v>
      </c>
      <c r="S109" s="391"/>
      <c r="T109" s="391" t="s">
        <v>2221</v>
      </c>
      <c r="U109" s="392" t="s">
        <v>2373</v>
      </c>
      <c r="V109" s="392" t="s">
        <v>736</v>
      </c>
      <c r="W109" s="391"/>
      <c r="X109" s="392" t="s">
        <v>1636</v>
      </c>
      <c r="Y109" s="392" t="s">
        <v>1636</v>
      </c>
      <c r="Z109" s="392"/>
      <c r="AA109" s="393"/>
      <c r="AB109" s="421"/>
      <c r="AC109" s="425">
        <v>0</v>
      </c>
      <c r="AD109" s="426">
        <v>0</v>
      </c>
      <c r="AE109" s="391"/>
      <c r="AF109" s="424">
        <v>0</v>
      </c>
      <c r="AG109" s="413">
        <f t="shared" si="11"/>
        <v>0</v>
      </c>
      <c r="AH109" s="413">
        <f t="shared" si="12"/>
        <v>0</v>
      </c>
      <c r="AI109" s="208"/>
      <c r="AJ109" s="208"/>
      <c r="AK109" s="449"/>
      <c r="AL109" s="456"/>
      <c r="AM109" s="456"/>
      <c r="AN109" s="456"/>
      <c r="AO109" s="456"/>
      <c r="AP109" s="457"/>
      <c r="AQ109" s="456"/>
      <c r="AR109" s="457"/>
      <c r="AS109" s="456"/>
      <c r="AT109" s="457"/>
      <c r="AU109" s="456"/>
      <c r="AV109" s="457"/>
      <c r="AW109" s="456"/>
      <c r="AX109" s="456"/>
      <c r="AY109" s="456"/>
      <c r="AZ109" s="456"/>
      <c r="BA109" s="456"/>
      <c r="BB109" s="456"/>
      <c r="BC109" s="456"/>
      <c r="BD109" s="456"/>
      <c r="BE109" s="456"/>
      <c r="BF109" s="456"/>
      <c r="BG109" s="456"/>
      <c r="BH109" s="456"/>
      <c r="BI109" s="456"/>
      <c r="BJ109" s="208"/>
      <c r="BK109" s="208"/>
      <c r="BL109" s="208"/>
      <c r="BM109" s="208"/>
      <c r="BN109" s="208"/>
      <c r="BO109" s="208"/>
      <c r="BP109" s="103"/>
      <c r="BQ109" s="103"/>
      <c r="BR109" s="103"/>
      <c r="BS109" s="103"/>
      <c r="BT109" s="103"/>
      <c r="BU109" s="103"/>
      <c r="BV109" s="103"/>
      <c r="BW109" s="103"/>
      <c r="BX109" s="103"/>
      <c r="BY109" s="103"/>
      <c r="BZ109" s="103"/>
      <c r="CA109" s="103"/>
      <c r="CB109" s="103"/>
      <c r="CC109" s="103"/>
      <c r="CD109" s="103"/>
      <c r="CE109" s="103"/>
      <c r="CF109" s="103"/>
      <c r="CG109" s="103"/>
      <c r="CH109" s="103"/>
      <c r="CI109" s="103"/>
      <c r="CJ109" s="103"/>
      <c r="CK109" s="103"/>
      <c r="CL109" s="103"/>
      <c r="CM109" s="103"/>
      <c r="CN109" s="103"/>
      <c r="CO109" s="103"/>
      <c r="CP109" s="103"/>
      <c r="CQ109" s="103"/>
      <c r="CR109" s="103"/>
      <c r="CS109" s="103"/>
      <c r="CT109" s="103"/>
      <c r="CU109" s="103"/>
      <c r="CV109" s="103"/>
      <c r="CW109" s="103"/>
      <c r="CX109" s="103"/>
      <c r="CY109" s="103"/>
      <c r="CZ109" s="103"/>
      <c r="DA109" s="103"/>
      <c r="DB109" s="103"/>
      <c r="DC109" s="103"/>
      <c r="DD109" s="103"/>
      <c r="DE109" s="103"/>
      <c r="DF109" s="103"/>
      <c r="DG109" s="103"/>
      <c r="DH109" s="103"/>
      <c r="DI109" s="103"/>
      <c r="DJ109" s="103"/>
      <c r="DK109" s="103"/>
      <c r="DL109" s="103"/>
      <c r="DM109" s="103"/>
      <c r="DN109" s="103"/>
      <c r="DO109" s="103"/>
      <c r="DP109" s="103"/>
      <c r="DQ109" s="103"/>
      <c r="DR109" s="103"/>
      <c r="DS109" s="103"/>
      <c r="DT109" s="103"/>
      <c r="DU109" s="103"/>
      <c r="DV109" s="103"/>
      <c r="DW109" s="103"/>
      <c r="DX109" s="103"/>
      <c r="DY109" s="103"/>
      <c r="DZ109" s="103"/>
      <c r="EA109" s="103"/>
      <c r="EB109" s="103"/>
      <c r="EC109" s="103"/>
      <c r="ED109" s="103"/>
      <c r="EE109" s="103"/>
      <c r="EF109" s="103"/>
      <c r="EG109" s="103"/>
      <c r="EH109" s="103"/>
      <c r="EI109" s="103"/>
      <c r="EJ109" s="103"/>
      <c r="EK109" s="103"/>
      <c r="EL109" s="103"/>
      <c r="EM109" s="103"/>
      <c r="EN109" s="103"/>
      <c r="EO109" s="390"/>
      <c r="EP109" s="390"/>
      <c r="EQ109" s="390"/>
      <c r="ER109" s="390"/>
    </row>
    <row r="110" spans="1:148" s="183" customFormat="1" ht="15" customHeight="1" x14ac:dyDescent="0.35">
      <c r="A110" s="358" t="s">
        <v>2155</v>
      </c>
      <c r="B110" s="501" t="s">
        <v>2374</v>
      </c>
      <c r="C110" s="498">
        <v>45200</v>
      </c>
      <c r="D110" s="499">
        <v>46265</v>
      </c>
      <c r="E110" s="375">
        <v>0</v>
      </c>
      <c r="F110" s="559">
        <v>1000</v>
      </c>
      <c r="G110" s="556">
        <f t="shared" si="14"/>
        <v>42.119450762362057</v>
      </c>
      <c r="H110" s="502" t="s">
        <v>2030</v>
      </c>
      <c r="I110" s="423">
        <v>0</v>
      </c>
      <c r="J110" s="423">
        <v>0</v>
      </c>
      <c r="K110" s="423">
        <v>0</v>
      </c>
      <c r="L110" s="423">
        <v>0</v>
      </c>
      <c r="M110" s="423">
        <v>0</v>
      </c>
      <c r="N110" s="423">
        <v>1000</v>
      </c>
      <c r="O110" s="503">
        <v>0</v>
      </c>
      <c r="P110" s="391">
        <v>0</v>
      </c>
      <c r="Q110" s="391"/>
      <c r="R110" s="391">
        <v>0</v>
      </c>
      <c r="S110" s="391"/>
      <c r="T110" s="391"/>
      <c r="U110" s="392" t="s">
        <v>2375</v>
      </c>
      <c r="V110" s="392" t="s">
        <v>736</v>
      </c>
      <c r="W110" s="391"/>
      <c r="X110" s="392" t="s">
        <v>1636</v>
      </c>
      <c r="Y110" s="392" t="s">
        <v>1636</v>
      </c>
      <c r="Z110" s="392"/>
      <c r="AA110" s="393"/>
      <c r="AB110" s="427"/>
      <c r="AC110" s="425">
        <v>0</v>
      </c>
      <c r="AD110" s="426">
        <v>0</v>
      </c>
      <c r="AE110" s="391"/>
      <c r="AF110" s="424">
        <v>0</v>
      </c>
      <c r="AG110" s="413">
        <f t="shared" si="11"/>
        <v>0</v>
      </c>
      <c r="AH110" s="413">
        <f t="shared" si="12"/>
        <v>0</v>
      </c>
      <c r="AI110" s="208"/>
      <c r="AJ110" s="208"/>
      <c r="AK110" s="449"/>
      <c r="AL110" s="456"/>
      <c r="AM110" s="456"/>
      <c r="AN110" s="456"/>
      <c r="AO110" s="456"/>
      <c r="AP110" s="457"/>
      <c r="AQ110" s="456"/>
      <c r="AR110" s="457"/>
      <c r="AS110" s="456"/>
      <c r="AT110" s="457"/>
      <c r="AU110" s="456"/>
      <c r="AV110" s="457"/>
      <c r="AW110" s="456"/>
      <c r="AX110" s="456"/>
      <c r="AY110" s="456"/>
      <c r="AZ110" s="456"/>
      <c r="BA110" s="456"/>
      <c r="BB110" s="456"/>
      <c r="BC110" s="456"/>
      <c r="BD110" s="456"/>
      <c r="BE110" s="456"/>
      <c r="BF110" s="456"/>
      <c r="BG110" s="456"/>
      <c r="BH110" s="456"/>
      <c r="BI110" s="456"/>
      <c r="BJ110" s="208"/>
      <c r="BK110" s="208"/>
      <c r="BL110" s="208"/>
      <c r="BM110" s="208"/>
      <c r="BN110" s="208"/>
      <c r="BO110" s="208"/>
      <c r="BP110" s="103"/>
      <c r="BQ110" s="103"/>
      <c r="BR110" s="103"/>
      <c r="BS110" s="103"/>
      <c r="BT110" s="103"/>
      <c r="BU110" s="103"/>
      <c r="BV110" s="103"/>
      <c r="BW110" s="103"/>
      <c r="BX110" s="103"/>
      <c r="BY110" s="103"/>
      <c r="BZ110" s="103"/>
      <c r="CA110" s="103"/>
      <c r="CB110" s="103"/>
      <c r="CC110" s="103"/>
      <c r="CD110" s="103"/>
      <c r="CE110" s="103"/>
      <c r="CF110" s="103"/>
      <c r="CG110" s="103"/>
      <c r="CH110" s="103"/>
      <c r="CI110" s="103"/>
      <c r="CJ110" s="103"/>
      <c r="CK110" s="103"/>
      <c r="CL110" s="103"/>
      <c r="CM110" s="103"/>
      <c r="CN110" s="103"/>
      <c r="CO110" s="103"/>
      <c r="CP110" s="103"/>
      <c r="CQ110" s="103"/>
      <c r="CR110" s="103"/>
      <c r="CS110" s="103"/>
      <c r="CT110" s="103"/>
      <c r="CU110" s="103"/>
      <c r="CV110" s="103"/>
      <c r="CW110" s="103"/>
      <c r="CX110" s="103"/>
      <c r="CY110" s="103"/>
      <c r="CZ110" s="103"/>
      <c r="DA110" s="103"/>
      <c r="DB110" s="103"/>
      <c r="DC110" s="103"/>
      <c r="DD110" s="103"/>
      <c r="DE110" s="103"/>
      <c r="DF110" s="103"/>
      <c r="DG110" s="103"/>
      <c r="DH110" s="103"/>
      <c r="DI110" s="103"/>
      <c r="DJ110" s="103"/>
      <c r="DK110" s="103"/>
      <c r="DL110" s="103"/>
      <c r="DM110" s="103"/>
      <c r="DN110" s="103"/>
      <c r="DO110" s="103"/>
      <c r="DP110" s="103"/>
      <c r="DQ110" s="103"/>
      <c r="DR110" s="103"/>
      <c r="DS110" s="103"/>
      <c r="DT110" s="103"/>
      <c r="DU110" s="103"/>
      <c r="DV110" s="103"/>
      <c r="DW110" s="103"/>
      <c r="DX110" s="103"/>
      <c r="DY110" s="103"/>
      <c r="DZ110" s="103"/>
      <c r="EA110" s="103"/>
      <c r="EB110" s="103"/>
      <c r="EC110" s="103"/>
      <c r="ED110" s="103"/>
      <c r="EE110" s="103"/>
      <c r="EF110" s="103"/>
      <c r="EG110" s="103"/>
      <c r="EH110" s="103"/>
      <c r="EI110" s="103"/>
      <c r="EJ110" s="103"/>
      <c r="EK110" s="103"/>
      <c r="EL110" s="103"/>
      <c r="EM110" s="103"/>
      <c r="EN110" s="103"/>
      <c r="EO110" s="390"/>
      <c r="EP110" s="390"/>
      <c r="EQ110" s="390"/>
      <c r="ER110" s="390"/>
    </row>
    <row r="111" spans="1:148" ht="15" customHeight="1" x14ac:dyDescent="0.35">
      <c r="A111" s="358" t="s">
        <v>2376</v>
      </c>
      <c r="B111" s="81" t="s">
        <v>1238</v>
      </c>
      <c r="C111" s="486">
        <v>44197</v>
      </c>
      <c r="D111" s="486">
        <v>44561</v>
      </c>
      <c r="E111" s="305">
        <v>0</v>
      </c>
      <c r="F111" s="306">
        <v>0</v>
      </c>
      <c r="G111" s="307">
        <f t="shared" ref="G111:G122" si="15">E111/25.462</f>
        <v>0</v>
      </c>
      <c r="H111" s="474" t="s">
        <v>2011</v>
      </c>
      <c r="I111" s="145">
        <v>0</v>
      </c>
      <c r="J111" s="145">
        <v>0</v>
      </c>
      <c r="K111" s="145">
        <v>0</v>
      </c>
      <c r="L111" s="145">
        <v>0</v>
      </c>
      <c r="M111" s="145">
        <v>0</v>
      </c>
      <c r="N111" s="145">
        <v>0</v>
      </c>
      <c r="O111" s="145">
        <v>0</v>
      </c>
      <c r="P111" s="475">
        <v>0</v>
      </c>
      <c r="Q111" s="476" t="s">
        <v>2377</v>
      </c>
      <c r="R111" s="477">
        <v>0</v>
      </c>
      <c r="S111" s="476" t="s">
        <v>2017</v>
      </c>
      <c r="T111" s="478" t="s">
        <v>2378</v>
      </c>
      <c r="U111" s="479" t="s">
        <v>2017</v>
      </c>
      <c r="V111" s="479" t="s">
        <v>2017</v>
      </c>
      <c r="W111" s="400" t="s">
        <v>2017</v>
      </c>
      <c r="X111" s="479" t="s">
        <v>2017</v>
      </c>
      <c r="Y111" s="479" t="s">
        <v>2017</v>
      </c>
      <c r="Z111" s="479" t="s">
        <v>2017</v>
      </c>
      <c r="AA111" s="266"/>
      <c r="AB111" s="419"/>
      <c r="AC111" s="222">
        <v>0</v>
      </c>
      <c r="AD111" s="220">
        <v>0</v>
      </c>
      <c r="AE111" s="428" t="s">
        <v>2379</v>
      </c>
      <c r="AF111" s="412">
        <v>1</v>
      </c>
      <c r="AG111" s="413">
        <f t="shared" si="11"/>
        <v>0</v>
      </c>
      <c r="AH111" s="413">
        <f t="shared" si="12"/>
        <v>0</v>
      </c>
      <c r="AI111" s="106"/>
      <c r="AJ111" s="105"/>
      <c r="AK111" s="449"/>
      <c r="AL111" s="449"/>
      <c r="AM111" s="449"/>
      <c r="AN111" s="449"/>
      <c r="AO111" s="449"/>
      <c r="AP111" s="449"/>
      <c r="AQ111" s="449"/>
      <c r="AR111" s="449"/>
      <c r="AS111" s="449"/>
      <c r="AT111" s="449"/>
      <c r="AU111" s="449"/>
      <c r="AV111" s="449"/>
      <c r="AW111" s="449"/>
      <c r="AX111" s="449"/>
      <c r="AY111" s="449"/>
      <c r="AZ111" s="449"/>
      <c r="BA111" s="449"/>
      <c r="BB111" s="449"/>
      <c r="BC111" s="449"/>
      <c r="BD111" s="449"/>
      <c r="BE111" s="449"/>
      <c r="BF111" s="449"/>
      <c r="BG111" s="449"/>
      <c r="BH111" s="449"/>
      <c r="BI111" s="448"/>
    </row>
    <row r="112" spans="1:148" ht="15" customHeight="1" x14ac:dyDescent="0.35">
      <c r="A112" s="358" t="s">
        <v>2376</v>
      </c>
      <c r="B112" s="81" t="s">
        <v>1252</v>
      </c>
      <c r="C112" s="486">
        <v>44197</v>
      </c>
      <c r="D112" s="486">
        <v>46022</v>
      </c>
      <c r="E112" s="305">
        <v>562</v>
      </c>
      <c r="F112" s="306">
        <v>562</v>
      </c>
      <c r="G112" s="307">
        <f t="shared" si="15"/>
        <v>22.072107454245543</v>
      </c>
      <c r="H112" s="474" t="s">
        <v>2011</v>
      </c>
      <c r="I112" s="145">
        <v>0</v>
      </c>
      <c r="J112" s="145">
        <v>36</v>
      </c>
      <c r="K112" s="145">
        <v>113</v>
      </c>
      <c r="L112" s="145">
        <v>116</v>
      </c>
      <c r="M112" s="145">
        <v>162</v>
      </c>
      <c r="N112" s="145">
        <v>135</v>
      </c>
      <c r="O112" s="145">
        <v>0</v>
      </c>
      <c r="P112" s="475">
        <v>0</v>
      </c>
      <c r="Q112" s="476" t="s">
        <v>2380</v>
      </c>
      <c r="R112" s="477">
        <v>0</v>
      </c>
      <c r="S112" s="476" t="s">
        <v>2017</v>
      </c>
      <c r="T112" s="478" t="s">
        <v>2378</v>
      </c>
      <c r="U112" s="479" t="s">
        <v>2381</v>
      </c>
      <c r="V112" s="479" t="s">
        <v>2382</v>
      </c>
      <c r="W112" s="400">
        <v>562</v>
      </c>
      <c r="X112" s="479" t="s">
        <v>2017</v>
      </c>
      <c r="Y112" s="479" t="s">
        <v>2017</v>
      </c>
      <c r="Z112" s="479" t="s">
        <v>1242</v>
      </c>
      <c r="AA112" s="266"/>
      <c r="AB112" s="419"/>
      <c r="AC112" s="221">
        <v>0</v>
      </c>
      <c r="AD112" s="82">
        <v>0</v>
      </c>
      <c r="AE112" s="411" t="s">
        <v>2379</v>
      </c>
      <c r="AF112" s="412">
        <v>1</v>
      </c>
      <c r="AG112" s="413">
        <f t="shared" si="11"/>
        <v>0</v>
      </c>
      <c r="AH112" s="413">
        <f t="shared" si="12"/>
        <v>562</v>
      </c>
      <c r="AI112" s="106"/>
      <c r="AJ112" s="105"/>
      <c r="AK112" s="449"/>
      <c r="AL112" s="449"/>
      <c r="AM112" s="449"/>
      <c r="AN112" s="449"/>
      <c r="AO112" s="449"/>
      <c r="AP112" s="449"/>
      <c r="AQ112" s="449"/>
      <c r="AR112" s="449"/>
      <c r="AS112" s="449"/>
      <c r="AT112" s="449"/>
      <c r="AU112" s="449"/>
      <c r="AV112" s="449"/>
      <c r="AW112" s="449"/>
      <c r="AX112" s="449"/>
      <c r="AY112" s="449"/>
      <c r="AZ112" s="449"/>
      <c r="BA112" s="449"/>
      <c r="BB112" s="449"/>
      <c r="BC112" s="449"/>
      <c r="BD112" s="449"/>
      <c r="BE112" s="449"/>
      <c r="BF112" s="449"/>
      <c r="BG112" s="449"/>
      <c r="BH112" s="449"/>
      <c r="BI112" s="448"/>
    </row>
    <row r="113" spans="1:147" ht="15" customHeight="1" x14ac:dyDescent="0.35">
      <c r="A113" s="358" t="s">
        <v>2376</v>
      </c>
      <c r="B113" s="81" t="s">
        <v>1264</v>
      </c>
      <c r="C113" s="486">
        <v>43862</v>
      </c>
      <c r="D113" s="486">
        <v>46022</v>
      </c>
      <c r="E113" s="305">
        <v>4295</v>
      </c>
      <c r="F113" s="306">
        <v>4295</v>
      </c>
      <c r="G113" s="307">
        <f t="shared" si="15"/>
        <v>168.68274291100462</v>
      </c>
      <c r="H113" s="474" t="s">
        <v>2011</v>
      </c>
      <c r="I113" s="145">
        <v>1027</v>
      </c>
      <c r="J113" s="145">
        <v>0</v>
      </c>
      <c r="K113" s="145">
        <v>1384</v>
      </c>
      <c r="L113" s="145">
        <v>1362</v>
      </c>
      <c r="M113" s="145">
        <v>515</v>
      </c>
      <c r="N113" s="145">
        <v>7</v>
      </c>
      <c r="O113" s="145">
        <v>0</v>
      </c>
      <c r="P113" s="475">
        <v>0</v>
      </c>
      <c r="Q113" s="476" t="s">
        <v>2383</v>
      </c>
      <c r="R113" s="477">
        <v>0</v>
      </c>
      <c r="S113" s="476" t="s">
        <v>2017</v>
      </c>
      <c r="T113" s="478" t="s">
        <v>2378</v>
      </c>
      <c r="U113" s="479" t="s">
        <v>2384</v>
      </c>
      <c r="V113" s="479" t="s">
        <v>2385</v>
      </c>
      <c r="W113" s="400">
        <v>4295</v>
      </c>
      <c r="X113" s="479" t="s">
        <v>2017</v>
      </c>
      <c r="Y113" s="479" t="s">
        <v>2017</v>
      </c>
      <c r="Z113" s="479" t="s">
        <v>1242</v>
      </c>
      <c r="AA113" s="266"/>
      <c r="AB113" s="419"/>
      <c r="AC113" s="221">
        <v>0</v>
      </c>
      <c r="AD113" s="82">
        <v>0</v>
      </c>
      <c r="AE113" s="411" t="s">
        <v>2386</v>
      </c>
      <c r="AF113" s="412">
        <v>1</v>
      </c>
      <c r="AG113" s="413">
        <f t="shared" si="11"/>
        <v>0</v>
      </c>
      <c r="AH113" s="413">
        <f t="shared" si="12"/>
        <v>4295</v>
      </c>
      <c r="AI113" s="106"/>
      <c r="AJ113" s="105"/>
      <c r="AK113" s="449"/>
      <c r="AL113" s="449"/>
      <c r="AM113" s="449"/>
      <c r="AN113" s="449"/>
      <c r="AO113" s="449"/>
      <c r="AP113" s="449"/>
      <c r="AQ113" s="449"/>
      <c r="AR113" s="449"/>
      <c r="AS113" s="449"/>
      <c r="AT113" s="449"/>
      <c r="AU113" s="449"/>
      <c r="AV113" s="449"/>
      <c r="AW113" s="449"/>
      <c r="AX113" s="449"/>
      <c r="AY113" s="449"/>
      <c r="AZ113" s="449"/>
      <c r="BA113" s="449"/>
      <c r="BB113" s="449"/>
      <c r="BC113" s="449"/>
      <c r="BD113" s="449"/>
      <c r="BE113" s="449"/>
      <c r="BF113" s="449"/>
      <c r="BG113" s="449"/>
      <c r="BH113" s="449"/>
      <c r="BI113" s="448"/>
    </row>
    <row r="114" spans="1:147" ht="15" customHeight="1" x14ac:dyDescent="0.35">
      <c r="A114" s="358" t="s">
        <v>2376</v>
      </c>
      <c r="B114" s="81" t="s">
        <v>1281</v>
      </c>
      <c r="C114" s="486">
        <v>44562</v>
      </c>
      <c r="D114" s="486">
        <v>45291</v>
      </c>
      <c r="E114" s="305">
        <v>3000</v>
      </c>
      <c r="F114" s="306">
        <v>3000</v>
      </c>
      <c r="G114" s="307">
        <f t="shared" si="15"/>
        <v>117.82263765611499</v>
      </c>
      <c r="H114" s="474" t="s">
        <v>2011</v>
      </c>
      <c r="I114" s="145">
        <v>0</v>
      </c>
      <c r="J114" s="145">
        <v>0</v>
      </c>
      <c r="K114" s="145">
        <v>1000</v>
      </c>
      <c r="L114" s="145">
        <v>2000</v>
      </c>
      <c r="M114" s="145">
        <v>0</v>
      </c>
      <c r="N114" s="145">
        <v>0</v>
      </c>
      <c r="O114" s="145">
        <v>0</v>
      </c>
      <c r="P114" s="475">
        <v>0</v>
      </c>
      <c r="Q114" s="476" t="s">
        <v>2387</v>
      </c>
      <c r="R114" s="477">
        <v>0</v>
      </c>
      <c r="S114" s="476" t="s">
        <v>2017</v>
      </c>
      <c r="T114" s="478" t="s">
        <v>2388</v>
      </c>
      <c r="U114" s="479" t="s">
        <v>2389</v>
      </c>
      <c r="V114" s="479" t="s">
        <v>2390</v>
      </c>
      <c r="W114" s="400">
        <v>3000</v>
      </c>
      <c r="X114" s="479" t="s">
        <v>2391</v>
      </c>
      <c r="Y114" s="479" t="s">
        <v>2392</v>
      </c>
      <c r="Z114" s="479" t="s">
        <v>1242</v>
      </c>
      <c r="AA114" s="266"/>
      <c r="AB114" s="419"/>
      <c r="AC114" s="221">
        <v>0</v>
      </c>
      <c r="AD114" s="82">
        <v>0</v>
      </c>
      <c r="AE114" s="411" t="s">
        <v>102</v>
      </c>
      <c r="AF114" s="412">
        <v>0</v>
      </c>
      <c r="AG114" s="413">
        <f t="shared" si="11"/>
        <v>0</v>
      </c>
      <c r="AH114" s="413">
        <f t="shared" si="12"/>
        <v>0</v>
      </c>
      <c r="AI114" s="106"/>
      <c r="AJ114" s="105"/>
      <c r="AK114" s="449"/>
      <c r="AL114" s="449"/>
      <c r="AM114" s="449"/>
      <c r="AN114" s="449"/>
      <c r="AO114" s="449"/>
      <c r="AP114" s="449"/>
      <c r="AQ114" s="449"/>
      <c r="AR114" s="449"/>
      <c r="AS114" s="449"/>
      <c r="AT114" s="449"/>
      <c r="AU114" s="449"/>
      <c r="AV114" s="449"/>
      <c r="AW114" s="449"/>
      <c r="AX114" s="449"/>
      <c r="AY114" s="449"/>
      <c r="AZ114" s="449"/>
      <c r="BA114" s="449"/>
      <c r="BB114" s="449"/>
      <c r="BC114" s="449"/>
      <c r="BD114" s="449"/>
      <c r="BE114" s="449"/>
      <c r="BF114" s="449"/>
      <c r="BG114" s="449"/>
      <c r="BH114" s="449"/>
      <c r="BI114" s="448"/>
    </row>
    <row r="115" spans="1:147" ht="15" customHeight="1" x14ac:dyDescent="0.35">
      <c r="A115" s="358" t="s">
        <v>2376</v>
      </c>
      <c r="B115" s="81" t="s">
        <v>1306</v>
      </c>
      <c r="C115" s="486">
        <v>44197</v>
      </c>
      <c r="D115" s="486">
        <v>46022</v>
      </c>
      <c r="E115" s="305">
        <v>2000</v>
      </c>
      <c r="F115" s="306">
        <v>2000</v>
      </c>
      <c r="G115" s="307">
        <f t="shared" si="15"/>
        <v>78.548425104076671</v>
      </c>
      <c r="H115" s="474" t="s">
        <v>2011</v>
      </c>
      <c r="I115" s="145">
        <v>0</v>
      </c>
      <c r="J115" s="145">
        <v>0</v>
      </c>
      <c r="K115" s="145">
        <v>500</v>
      </c>
      <c r="L115" s="145">
        <v>500</v>
      </c>
      <c r="M115" s="145">
        <v>500</v>
      </c>
      <c r="N115" s="145">
        <v>500</v>
      </c>
      <c r="O115" s="145">
        <v>0</v>
      </c>
      <c r="P115" s="475">
        <v>0</v>
      </c>
      <c r="Q115" s="476" t="s">
        <v>2393</v>
      </c>
      <c r="R115" s="477">
        <v>0</v>
      </c>
      <c r="S115" s="476" t="s">
        <v>2017</v>
      </c>
      <c r="T115" s="478" t="s">
        <v>2378</v>
      </c>
      <c r="U115" s="479" t="s">
        <v>2394</v>
      </c>
      <c r="V115" s="479" t="s">
        <v>2395</v>
      </c>
      <c r="W115" s="400">
        <v>2000</v>
      </c>
      <c r="X115" s="479" t="s">
        <v>2396</v>
      </c>
      <c r="Y115" s="479" t="s">
        <v>2397</v>
      </c>
      <c r="Z115" s="479" t="s">
        <v>1242</v>
      </c>
      <c r="AA115" s="266"/>
      <c r="AB115" s="419"/>
      <c r="AC115" s="221">
        <v>0</v>
      </c>
      <c r="AD115" s="82">
        <v>0</v>
      </c>
      <c r="AE115" s="411" t="s">
        <v>102</v>
      </c>
      <c r="AF115" s="412">
        <v>0</v>
      </c>
      <c r="AG115" s="413">
        <f t="shared" si="11"/>
        <v>0</v>
      </c>
      <c r="AH115" s="413">
        <f t="shared" si="12"/>
        <v>0</v>
      </c>
      <c r="AI115" s="106"/>
      <c r="AJ115" s="105"/>
      <c r="AK115" s="449"/>
      <c r="AL115" s="449"/>
      <c r="AM115" s="449"/>
      <c r="AN115" s="449"/>
      <c r="AO115" s="449"/>
      <c r="AP115" s="449"/>
      <c r="AQ115" s="449"/>
      <c r="AR115" s="449"/>
      <c r="AS115" s="449"/>
      <c r="AT115" s="449"/>
      <c r="AU115" s="449"/>
      <c r="AV115" s="449"/>
      <c r="AW115" s="449"/>
      <c r="AX115" s="449"/>
      <c r="AY115" s="449"/>
      <c r="AZ115" s="449"/>
      <c r="BA115" s="449"/>
      <c r="BB115" s="449"/>
      <c r="BC115" s="449"/>
      <c r="BD115" s="449"/>
      <c r="BE115" s="449"/>
      <c r="BF115" s="449"/>
      <c r="BG115" s="449"/>
      <c r="BH115" s="449"/>
      <c r="BI115" s="448"/>
    </row>
    <row r="116" spans="1:147" ht="15" customHeight="1" x14ac:dyDescent="0.35">
      <c r="A116" s="358" t="s">
        <v>2376</v>
      </c>
      <c r="B116" s="81" t="s">
        <v>1318</v>
      </c>
      <c r="C116" s="486">
        <v>44197</v>
      </c>
      <c r="D116" s="486">
        <v>45291</v>
      </c>
      <c r="E116" s="305">
        <v>1000</v>
      </c>
      <c r="F116" s="306">
        <v>1000</v>
      </c>
      <c r="G116" s="307">
        <f t="shared" si="15"/>
        <v>39.274212552038335</v>
      </c>
      <c r="H116" s="474" t="s">
        <v>2011</v>
      </c>
      <c r="I116" s="145">
        <v>0</v>
      </c>
      <c r="J116" s="145">
        <v>0</v>
      </c>
      <c r="K116" s="145">
        <v>700</v>
      </c>
      <c r="L116" s="145">
        <v>300</v>
      </c>
      <c r="M116" s="145">
        <v>0</v>
      </c>
      <c r="N116" s="145">
        <v>0</v>
      </c>
      <c r="O116" s="145">
        <v>0</v>
      </c>
      <c r="P116" s="475">
        <v>0</v>
      </c>
      <c r="Q116" s="476" t="s">
        <v>2398</v>
      </c>
      <c r="R116" s="477">
        <v>0</v>
      </c>
      <c r="S116" s="476" t="s">
        <v>2017</v>
      </c>
      <c r="T116" s="478" t="s">
        <v>2378</v>
      </c>
      <c r="U116" s="479" t="s">
        <v>2399</v>
      </c>
      <c r="V116" s="479" t="s">
        <v>2395</v>
      </c>
      <c r="W116" s="400">
        <v>1000</v>
      </c>
      <c r="X116" s="479" t="s">
        <v>2396</v>
      </c>
      <c r="Y116" s="479" t="s">
        <v>2397</v>
      </c>
      <c r="Z116" s="479" t="s">
        <v>1242</v>
      </c>
      <c r="AA116" s="266"/>
      <c r="AB116" s="419"/>
      <c r="AC116" s="221">
        <v>0</v>
      </c>
      <c r="AD116" s="82">
        <v>0</v>
      </c>
      <c r="AE116" s="411" t="s">
        <v>102</v>
      </c>
      <c r="AF116" s="412">
        <v>0</v>
      </c>
      <c r="AG116" s="413">
        <f t="shared" si="11"/>
        <v>0</v>
      </c>
      <c r="AH116" s="413">
        <f t="shared" si="12"/>
        <v>0</v>
      </c>
      <c r="AI116" s="106"/>
      <c r="AJ116" s="105"/>
      <c r="AK116" s="449"/>
      <c r="AL116" s="449"/>
      <c r="AM116" s="449"/>
      <c r="AN116" s="449"/>
      <c r="AO116" s="449"/>
      <c r="AP116" s="449"/>
      <c r="AQ116" s="449"/>
      <c r="AR116" s="449"/>
      <c r="AS116" s="449"/>
      <c r="AT116" s="449"/>
      <c r="AU116" s="449"/>
      <c r="AV116" s="449"/>
      <c r="AW116" s="449"/>
      <c r="AX116" s="449"/>
      <c r="AY116" s="449"/>
      <c r="AZ116" s="449"/>
      <c r="BA116" s="449"/>
      <c r="BB116" s="449"/>
      <c r="BC116" s="449"/>
      <c r="BD116" s="449"/>
      <c r="BE116" s="449"/>
      <c r="BF116" s="449"/>
      <c r="BG116" s="449"/>
      <c r="BH116" s="449"/>
      <c r="BI116" s="448"/>
    </row>
    <row r="117" spans="1:147" s="103" customFormat="1" ht="15" customHeight="1" x14ac:dyDescent="0.35">
      <c r="A117" s="358" t="s">
        <v>2376</v>
      </c>
      <c r="B117" s="81" t="s">
        <v>1295</v>
      </c>
      <c r="C117" s="486">
        <v>44197</v>
      </c>
      <c r="D117" s="486">
        <v>46203</v>
      </c>
      <c r="E117" s="555">
        <v>7156</v>
      </c>
      <c r="F117" s="560">
        <v>9356.5895</v>
      </c>
      <c r="G117" s="560">
        <f>F117/25.462</f>
        <v>367.47268478517009</v>
      </c>
      <c r="H117" s="474" t="s">
        <v>2011</v>
      </c>
      <c r="I117" s="146">
        <v>0</v>
      </c>
      <c r="J117" s="146">
        <v>0</v>
      </c>
      <c r="K117" s="146">
        <v>267</v>
      </c>
      <c r="L117" s="146">
        <v>1906</v>
      </c>
      <c r="M117" s="146">
        <v>2706</v>
      </c>
      <c r="N117" s="146">
        <v>3057</v>
      </c>
      <c r="O117" s="146">
        <v>1420.6</v>
      </c>
      <c r="P117" s="475">
        <v>0</v>
      </c>
      <c r="Q117" s="476" t="s">
        <v>2400</v>
      </c>
      <c r="R117" s="477">
        <v>1055</v>
      </c>
      <c r="S117" s="476" t="s">
        <v>2401</v>
      </c>
      <c r="T117" s="478" t="s">
        <v>2388</v>
      </c>
      <c r="U117" s="479" t="s">
        <v>2402</v>
      </c>
      <c r="V117" s="479"/>
      <c r="W117" s="400">
        <v>8211</v>
      </c>
      <c r="X117" s="479" t="s">
        <v>2403</v>
      </c>
      <c r="Y117" s="479" t="s">
        <v>2404</v>
      </c>
      <c r="Z117" s="479" t="s">
        <v>2405</v>
      </c>
      <c r="AA117" s="266"/>
      <c r="AB117" s="419"/>
      <c r="AC117" s="221">
        <v>0</v>
      </c>
      <c r="AD117" s="82">
        <v>0</v>
      </c>
      <c r="AE117" s="411" t="s">
        <v>102</v>
      </c>
      <c r="AF117" s="412">
        <v>0</v>
      </c>
      <c r="AG117" s="413">
        <f t="shared" si="11"/>
        <v>0</v>
      </c>
      <c r="AH117" s="413">
        <f t="shared" si="12"/>
        <v>0</v>
      </c>
      <c r="AI117" s="185"/>
      <c r="AK117" s="449"/>
      <c r="AL117" s="449"/>
      <c r="AM117" s="449"/>
      <c r="AN117" s="449"/>
      <c r="AO117" s="449"/>
      <c r="AP117" s="449"/>
      <c r="AQ117" s="449"/>
      <c r="AR117" s="449"/>
      <c r="AS117" s="449"/>
      <c r="AT117" s="449"/>
      <c r="AU117" s="449"/>
      <c r="AV117" s="449"/>
      <c r="AW117" s="449"/>
      <c r="AX117" s="449"/>
      <c r="AY117" s="449"/>
      <c r="AZ117" s="449"/>
      <c r="BA117" s="449"/>
      <c r="BB117" s="449"/>
      <c r="BC117" s="449"/>
      <c r="BD117" s="449"/>
      <c r="BE117" s="449"/>
      <c r="BF117" s="449"/>
      <c r="BG117" s="449"/>
      <c r="BH117" s="449"/>
      <c r="BI117" s="449"/>
    </row>
    <row r="118" spans="1:147" ht="15" customHeight="1" x14ac:dyDescent="0.35">
      <c r="A118" s="358" t="s">
        <v>2406</v>
      </c>
      <c r="B118" s="133" t="s">
        <v>2407</v>
      </c>
      <c r="C118" s="486">
        <v>44562</v>
      </c>
      <c r="D118" s="486">
        <v>46022</v>
      </c>
      <c r="E118" s="305">
        <v>3250</v>
      </c>
      <c r="F118" s="306">
        <v>3250</v>
      </c>
      <c r="G118" s="307">
        <f t="shared" si="15"/>
        <v>127.64119079412458</v>
      </c>
      <c r="H118" s="474" t="s">
        <v>2011</v>
      </c>
      <c r="I118" s="145">
        <v>0</v>
      </c>
      <c r="J118" s="145">
        <v>0</v>
      </c>
      <c r="K118" s="145">
        <v>200</v>
      </c>
      <c r="L118" s="145">
        <v>495</v>
      </c>
      <c r="M118" s="145">
        <v>1041.5</v>
      </c>
      <c r="N118" s="145">
        <v>1513.5</v>
      </c>
      <c r="O118" s="145">
        <v>0</v>
      </c>
      <c r="P118" s="475">
        <v>0</v>
      </c>
      <c r="Q118" s="476" t="s">
        <v>2408</v>
      </c>
      <c r="R118" s="477">
        <v>0</v>
      </c>
      <c r="S118" s="476" t="s">
        <v>2017</v>
      </c>
      <c r="T118" s="478" t="s">
        <v>2409</v>
      </c>
      <c r="U118" s="479" t="s">
        <v>2410</v>
      </c>
      <c r="V118" s="479" t="s">
        <v>2411</v>
      </c>
      <c r="W118" s="400">
        <v>3250</v>
      </c>
      <c r="X118" s="479" t="s">
        <v>2412</v>
      </c>
      <c r="Y118" s="479" t="s">
        <v>2413</v>
      </c>
      <c r="Z118" s="479" t="s">
        <v>1335</v>
      </c>
      <c r="AA118" s="266"/>
      <c r="AB118" s="419"/>
      <c r="AC118" s="221">
        <v>0</v>
      </c>
      <c r="AD118" s="82">
        <v>0</v>
      </c>
      <c r="AE118" s="411" t="s">
        <v>2379</v>
      </c>
      <c r="AF118" s="412">
        <v>1</v>
      </c>
      <c r="AG118" s="413">
        <f t="shared" si="11"/>
        <v>0</v>
      </c>
      <c r="AH118" s="413">
        <f t="shared" si="12"/>
        <v>3250</v>
      </c>
      <c r="AI118" s="106"/>
      <c r="AJ118" s="105"/>
      <c r="AK118" s="449"/>
      <c r="AL118" s="449"/>
      <c r="AM118" s="449"/>
      <c r="AN118" s="449"/>
      <c r="AO118" s="449"/>
      <c r="AP118" s="449"/>
      <c r="AQ118" s="449"/>
      <c r="AR118" s="449"/>
      <c r="AS118" s="449"/>
      <c r="AT118" s="449"/>
      <c r="AU118" s="449"/>
      <c r="AV118" s="449"/>
      <c r="AW118" s="449"/>
      <c r="AX118" s="449"/>
      <c r="AY118" s="449"/>
      <c r="AZ118" s="449"/>
      <c r="BA118" s="449"/>
      <c r="BB118" s="449"/>
      <c r="BC118" s="449"/>
      <c r="BD118" s="449"/>
      <c r="BE118" s="449"/>
      <c r="BF118" s="449"/>
      <c r="BG118" s="449"/>
      <c r="BH118" s="449"/>
      <c r="BI118" s="448"/>
    </row>
    <row r="119" spans="1:147" ht="15" customHeight="1" x14ac:dyDescent="0.35">
      <c r="A119" s="358" t="s">
        <v>2406</v>
      </c>
      <c r="B119" s="133" t="s">
        <v>2414</v>
      </c>
      <c r="C119" s="486">
        <v>44562</v>
      </c>
      <c r="D119" s="486">
        <v>46022</v>
      </c>
      <c r="E119" s="305">
        <v>3250</v>
      </c>
      <c r="F119" s="306">
        <v>3250</v>
      </c>
      <c r="G119" s="307">
        <f t="shared" si="15"/>
        <v>127.64119079412458</v>
      </c>
      <c r="H119" s="474" t="s">
        <v>2011</v>
      </c>
      <c r="I119" s="145">
        <v>0</v>
      </c>
      <c r="J119" s="145">
        <v>0</v>
      </c>
      <c r="K119" s="145">
        <v>200</v>
      </c>
      <c r="L119" s="145">
        <v>495</v>
      </c>
      <c r="M119" s="145">
        <v>1041.5</v>
      </c>
      <c r="N119" s="145">
        <v>1513.5</v>
      </c>
      <c r="O119" s="145">
        <v>0</v>
      </c>
      <c r="P119" s="475">
        <v>0</v>
      </c>
      <c r="Q119" s="476" t="s">
        <v>2415</v>
      </c>
      <c r="R119" s="477">
        <v>0</v>
      </c>
      <c r="S119" s="476" t="s">
        <v>2017</v>
      </c>
      <c r="T119" s="478" t="s">
        <v>2409</v>
      </c>
      <c r="U119" s="479" t="s">
        <v>2410</v>
      </c>
      <c r="V119" s="479" t="s">
        <v>2411</v>
      </c>
      <c r="W119" s="400">
        <v>3250</v>
      </c>
      <c r="X119" s="479" t="s">
        <v>2412</v>
      </c>
      <c r="Y119" s="479" t="s">
        <v>2413</v>
      </c>
      <c r="Z119" s="479" t="s">
        <v>1335</v>
      </c>
      <c r="AA119" s="266"/>
      <c r="AB119" s="419"/>
      <c r="AC119" s="221">
        <v>0</v>
      </c>
      <c r="AD119" s="82">
        <v>0</v>
      </c>
      <c r="AE119" s="411" t="s">
        <v>2416</v>
      </c>
      <c r="AF119" s="412">
        <v>0.4</v>
      </c>
      <c r="AG119" s="413">
        <f t="shared" si="11"/>
        <v>0</v>
      </c>
      <c r="AH119" s="413">
        <f t="shared" si="12"/>
        <v>1300</v>
      </c>
      <c r="AI119" s="106"/>
      <c r="AJ119" s="105"/>
      <c r="AK119" s="449"/>
      <c r="AL119" s="449"/>
      <c r="AM119" s="449"/>
      <c r="AN119" s="449"/>
      <c r="AO119" s="449"/>
      <c r="AP119" s="449"/>
      <c r="AQ119" s="449"/>
      <c r="AR119" s="449"/>
      <c r="AS119" s="449"/>
      <c r="AT119" s="449"/>
      <c r="AU119" s="449"/>
      <c r="AV119" s="449"/>
      <c r="AW119" s="449"/>
      <c r="AX119" s="449"/>
      <c r="AY119" s="449"/>
      <c r="AZ119" s="449"/>
      <c r="BA119" s="449"/>
      <c r="BB119" s="449"/>
      <c r="BC119" s="449"/>
      <c r="BD119" s="449"/>
      <c r="BE119" s="449"/>
      <c r="BF119" s="449"/>
      <c r="BG119" s="449"/>
      <c r="BH119" s="449"/>
      <c r="BI119" s="448"/>
    </row>
    <row r="120" spans="1:147" ht="15" customHeight="1" x14ac:dyDescent="0.35">
      <c r="A120" s="358" t="s">
        <v>2406</v>
      </c>
      <c r="B120" s="133" t="s">
        <v>2417</v>
      </c>
      <c r="C120" s="486">
        <v>44562</v>
      </c>
      <c r="D120" s="486">
        <v>46022</v>
      </c>
      <c r="E120" s="305">
        <v>490</v>
      </c>
      <c r="F120" s="306">
        <v>490</v>
      </c>
      <c r="G120" s="307">
        <f t="shared" si="15"/>
        <v>19.244364150498782</v>
      </c>
      <c r="H120" s="474" t="s">
        <v>2011</v>
      </c>
      <c r="I120" s="145">
        <v>0</v>
      </c>
      <c r="J120" s="145">
        <v>0</v>
      </c>
      <c r="K120" s="145">
        <v>0</v>
      </c>
      <c r="L120" s="145">
        <v>0</v>
      </c>
      <c r="M120" s="145">
        <v>245</v>
      </c>
      <c r="N120" s="145">
        <v>245</v>
      </c>
      <c r="O120" s="145">
        <v>0</v>
      </c>
      <c r="P120" s="475">
        <v>0</v>
      </c>
      <c r="Q120" s="476" t="s">
        <v>2017</v>
      </c>
      <c r="R120" s="477">
        <v>0</v>
      </c>
      <c r="S120" s="476" t="s">
        <v>2017</v>
      </c>
      <c r="T120" s="478" t="s">
        <v>2409</v>
      </c>
      <c r="U120" s="479" t="s">
        <v>2418</v>
      </c>
      <c r="V120" s="479" t="s">
        <v>2419</v>
      </c>
      <c r="W120" s="400">
        <v>490</v>
      </c>
      <c r="X120" s="479" t="s">
        <v>2420</v>
      </c>
      <c r="Y120" s="479" t="s">
        <v>170</v>
      </c>
      <c r="Z120" s="479" t="s">
        <v>1335</v>
      </c>
      <c r="AA120" s="266"/>
      <c r="AB120" s="419"/>
      <c r="AC120" s="221">
        <v>0</v>
      </c>
      <c r="AD120" s="82">
        <v>0</v>
      </c>
      <c r="AE120" s="411" t="s">
        <v>102</v>
      </c>
      <c r="AF120" s="412">
        <v>0</v>
      </c>
      <c r="AG120" s="413">
        <f t="shared" si="11"/>
        <v>0</v>
      </c>
      <c r="AH120" s="413">
        <f t="shared" si="12"/>
        <v>0</v>
      </c>
      <c r="AI120" s="106"/>
      <c r="AJ120" s="105"/>
      <c r="AK120" s="449"/>
      <c r="AL120" s="449"/>
      <c r="AM120" s="449"/>
      <c r="AN120" s="449"/>
      <c r="AO120" s="449"/>
      <c r="AP120" s="449"/>
      <c r="AQ120" s="449"/>
      <c r="AR120" s="449"/>
      <c r="AS120" s="449"/>
      <c r="AT120" s="449"/>
      <c r="AU120" s="449"/>
      <c r="AV120" s="449"/>
      <c r="AW120" s="449"/>
      <c r="AX120" s="449"/>
      <c r="AY120" s="449"/>
      <c r="AZ120" s="449"/>
      <c r="BA120" s="449"/>
      <c r="BB120" s="449"/>
      <c r="BC120" s="449"/>
      <c r="BD120" s="449"/>
      <c r="BE120" s="449"/>
      <c r="BF120" s="449"/>
      <c r="BG120" s="449"/>
      <c r="BH120" s="449"/>
      <c r="BI120" s="448"/>
    </row>
    <row r="121" spans="1:147" ht="15" customHeight="1" x14ac:dyDescent="0.35">
      <c r="A121" s="358" t="s">
        <v>2406</v>
      </c>
      <c r="B121" s="133" t="s">
        <v>2421</v>
      </c>
      <c r="C121" s="486">
        <v>44562</v>
      </c>
      <c r="D121" s="486">
        <v>45291</v>
      </c>
      <c r="E121" s="305">
        <v>10</v>
      </c>
      <c r="F121" s="306">
        <v>10</v>
      </c>
      <c r="G121" s="307">
        <f t="shared" si="15"/>
        <v>0.39274212552038335</v>
      </c>
      <c r="H121" s="474" t="s">
        <v>2011</v>
      </c>
      <c r="I121" s="145">
        <v>0</v>
      </c>
      <c r="J121" s="145">
        <v>0</v>
      </c>
      <c r="K121" s="145">
        <v>0</v>
      </c>
      <c r="L121" s="145">
        <v>10</v>
      </c>
      <c r="M121" s="145">
        <v>0</v>
      </c>
      <c r="N121" s="145">
        <v>0</v>
      </c>
      <c r="O121" s="145">
        <v>0</v>
      </c>
      <c r="P121" s="475">
        <v>0</v>
      </c>
      <c r="Q121" s="476" t="s">
        <v>2017</v>
      </c>
      <c r="R121" s="477">
        <v>0</v>
      </c>
      <c r="S121" s="476" t="s">
        <v>2017</v>
      </c>
      <c r="T121" s="478" t="s">
        <v>2409</v>
      </c>
      <c r="U121" s="479" t="s">
        <v>2422</v>
      </c>
      <c r="V121" s="479" t="s">
        <v>2423</v>
      </c>
      <c r="W121" s="400">
        <v>10</v>
      </c>
      <c r="X121" s="479" t="s">
        <v>2424</v>
      </c>
      <c r="Y121" s="479" t="s">
        <v>170</v>
      </c>
      <c r="Z121" s="479" t="s">
        <v>1335</v>
      </c>
      <c r="AA121" s="266"/>
      <c r="AB121" s="419"/>
      <c r="AC121" s="221">
        <v>0</v>
      </c>
      <c r="AD121" s="82">
        <v>0</v>
      </c>
      <c r="AE121" s="411" t="s">
        <v>2019</v>
      </c>
      <c r="AF121" s="412">
        <v>1</v>
      </c>
      <c r="AG121" s="413">
        <f t="shared" si="11"/>
        <v>0</v>
      </c>
      <c r="AH121" s="413">
        <f t="shared" si="12"/>
        <v>10</v>
      </c>
      <c r="AI121" s="106"/>
      <c r="AJ121" s="105"/>
      <c r="AK121" s="449"/>
      <c r="AL121" s="449"/>
      <c r="AM121" s="449"/>
      <c r="AN121" s="449"/>
      <c r="AO121" s="449"/>
      <c r="AP121" s="449"/>
      <c r="AQ121" s="449"/>
      <c r="AR121" s="449"/>
      <c r="AS121" s="449"/>
      <c r="AT121" s="449"/>
      <c r="AU121" s="449"/>
      <c r="AV121" s="449"/>
      <c r="AW121" s="449"/>
      <c r="AX121" s="449"/>
      <c r="AY121" s="449"/>
      <c r="AZ121" s="449"/>
      <c r="BA121" s="449"/>
      <c r="BB121" s="449"/>
      <c r="BC121" s="449"/>
      <c r="BD121" s="449"/>
      <c r="BE121" s="449"/>
      <c r="BF121" s="449"/>
      <c r="BG121" s="449"/>
      <c r="BH121" s="449"/>
      <c r="BI121" s="448"/>
    </row>
    <row r="122" spans="1:147" ht="15" customHeight="1" x14ac:dyDescent="0.35">
      <c r="A122" s="358" t="s">
        <v>2406</v>
      </c>
      <c r="B122" s="81" t="s">
        <v>1356</v>
      </c>
      <c r="C122" s="486">
        <v>44927</v>
      </c>
      <c r="D122" s="397">
        <v>46203</v>
      </c>
      <c r="E122" s="305">
        <v>0</v>
      </c>
      <c r="F122" s="306">
        <v>0</v>
      </c>
      <c r="G122" s="307">
        <f t="shared" si="15"/>
        <v>0</v>
      </c>
      <c r="H122" s="474" t="s">
        <v>2011</v>
      </c>
      <c r="I122" s="145">
        <v>0</v>
      </c>
      <c r="J122" s="145">
        <v>0</v>
      </c>
      <c r="K122" s="145">
        <v>0</v>
      </c>
      <c r="L122" s="145">
        <v>0</v>
      </c>
      <c r="M122" s="145">
        <v>0</v>
      </c>
      <c r="N122" s="145">
        <v>0</v>
      </c>
      <c r="O122" s="145">
        <v>0</v>
      </c>
      <c r="P122" s="475">
        <v>530</v>
      </c>
      <c r="Q122" s="6" t="s">
        <v>2425</v>
      </c>
      <c r="R122" s="477">
        <v>0</v>
      </c>
      <c r="S122" s="476" t="s">
        <v>2017</v>
      </c>
      <c r="T122" s="478" t="s">
        <v>2426</v>
      </c>
      <c r="U122" s="479" t="s">
        <v>2427</v>
      </c>
      <c r="V122" s="479" t="s">
        <v>2257</v>
      </c>
      <c r="W122" s="400">
        <v>6993</v>
      </c>
      <c r="X122" s="479" t="s">
        <v>2257</v>
      </c>
      <c r="Y122" s="479" t="s">
        <v>2257</v>
      </c>
      <c r="Z122" s="479" t="s">
        <v>1335</v>
      </c>
      <c r="AA122" s="266"/>
      <c r="AB122" s="419" t="s">
        <v>102</v>
      </c>
      <c r="AC122" s="221">
        <v>0</v>
      </c>
      <c r="AD122" s="82" t="s">
        <v>102</v>
      </c>
      <c r="AE122" s="411" t="s">
        <v>102</v>
      </c>
      <c r="AF122" s="412">
        <v>0</v>
      </c>
      <c r="AG122" s="413">
        <f t="shared" si="11"/>
        <v>0</v>
      </c>
      <c r="AH122" s="413">
        <f t="shared" si="12"/>
        <v>0</v>
      </c>
      <c r="AI122" s="106"/>
      <c r="AJ122" s="105"/>
      <c r="AK122" s="449"/>
      <c r="AL122" s="449"/>
      <c r="AM122" s="449"/>
      <c r="AN122" s="449"/>
      <c r="AO122" s="449"/>
      <c r="AP122" s="449"/>
      <c r="AQ122" s="449"/>
      <c r="AR122" s="449"/>
      <c r="AS122" s="449"/>
      <c r="AT122" s="449"/>
      <c r="AU122" s="449"/>
      <c r="AV122" s="449"/>
      <c r="AW122" s="449"/>
      <c r="AX122" s="449"/>
      <c r="AY122" s="449"/>
      <c r="AZ122" s="449"/>
      <c r="BA122" s="449"/>
      <c r="BB122" s="449"/>
      <c r="BC122" s="449"/>
      <c r="BD122" s="449"/>
      <c r="BE122" s="449"/>
      <c r="BF122" s="449"/>
      <c r="BG122" s="449"/>
      <c r="BH122" s="449"/>
      <c r="BI122" s="448"/>
    </row>
    <row r="123" spans="1:147" s="103" customFormat="1" ht="15" customHeight="1" x14ac:dyDescent="0.35">
      <c r="A123" s="358" t="s">
        <v>2406</v>
      </c>
      <c r="B123" s="133" t="s">
        <v>2428</v>
      </c>
      <c r="C123" s="486">
        <v>44927</v>
      </c>
      <c r="D123" s="486">
        <v>46203</v>
      </c>
      <c r="E123" s="561">
        <v>1864.8</v>
      </c>
      <c r="F123" s="562">
        <v>2013.9</v>
      </c>
      <c r="G123" s="563">
        <f>F123/25.462</f>
        <v>79.094336658550006</v>
      </c>
      <c r="H123" s="474" t="s">
        <v>2011</v>
      </c>
      <c r="I123" s="145">
        <v>0</v>
      </c>
      <c r="J123" s="145">
        <v>0</v>
      </c>
      <c r="K123" s="145">
        <v>0</v>
      </c>
      <c r="L123" s="145">
        <v>281.3</v>
      </c>
      <c r="M123" s="145">
        <v>577.29999999999995</v>
      </c>
      <c r="N123" s="145">
        <v>1155.3</v>
      </c>
      <c r="O123" s="145">
        <v>0</v>
      </c>
      <c r="P123" s="475">
        <v>0</v>
      </c>
      <c r="Q123" s="476"/>
      <c r="R123" s="477"/>
      <c r="S123" s="476"/>
      <c r="T123" s="478" t="s">
        <v>102</v>
      </c>
      <c r="U123" s="479"/>
      <c r="V123" s="479"/>
      <c r="W123" s="400"/>
      <c r="X123" s="479"/>
      <c r="Y123" s="479"/>
      <c r="Z123" s="479" t="s">
        <v>1335</v>
      </c>
      <c r="AA123" s="266"/>
      <c r="AB123" s="419"/>
      <c r="AC123" s="221">
        <v>0</v>
      </c>
      <c r="AD123" s="82">
        <v>0</v>
      </c>
      <c r="AE123" s="411" t="s">
        <v>102</v>
      </c>
      <c r="AF123" s="412">
        <v>0</v>
      </c>
      <c r="AG123" s="413">
        <f t="shared" si="11"/>
        <v>0</v>
      </c>
      <c r="AH123" s="413">
        <f t="shared" si="12"/>
        <v>0</v>
      </c>
      <c r="AI123" s="185"/>
      <c r="AK123" s="449"/>
      <c r="AL123" s="449"/>
      <c r="AM123" s="449"/>
      <c r="AN123" s="449"/>
      <c r="AO123" s="449"/>
      <c r="AP123" s="449"/>
      <c r="AQ123" s="449"/>
      <c r="AR123" s="449"/>
      <c r="AS123" s="449"/>
      <c r="AT123" s="449"/>
      <c r="AU123" s="449"/>
      <c r="AV123" s="449"/>
      <c r="AW123" s="449"/>
      <c r="AX123" s="449"/>
      <c r="AY123" s="449"/>
      <c r="AZ123" s="449"/>
      <c r="BA123" s="449"/>
      <c r="BB123" s="449"/>
      <c r="BC123" s="449"/>
      <c r="BD123" s="449"/>
      <c r="BE123" s="449"/>
      <c r="BF123" s="449"/>
      <c r="BG123" s="449"/>
      <c r="BH123" s="449"/>
      <c r="BI123" s="449"/>
    </row>
    <row r="124" spans="1:147" s="103" customFormat="1" ht="15" customHeight="1" x14ac:dyDescent="0.35">
      <c r="A124" s="358" t="s">
        <v>2406</v>
      </c>
      <c r="B124" s="133" t="s">
        <v>2429</v>
      </c>
      <c r="C124" s="486">
        <v>44927</v>
      </c>
      <c r="D124" s="397">
        <v>46203</v>
      </c>
      <c r="E124" s="564">
        <v>1282.0999999999999</v>
      </c>
      <c r="F124" s="565">
        <v>1618.8</v>
      </c>
      <c r="G124" s="563">
        <f>F124/25.462</f>
        <v>63.57709527923965</v>
      </c>
      <c r="H124" s="504" t="s">
        <v>2011</v>
      </c>
      <c r="I124" s="145">
        <v>0</v>
      </c>
      <c r="J124" s="145">
        <v>0</v>
      </c>
      <c r="K124" s="145">
        <v>0</v>
      </c>
      <c r="L124" s="145">
        <v>358.9</v>
      </c>
      <c r="M124" s="145">
        <f>131+307.09530959531</f>
        <v>438.09530959531003</v>
      </c>
      <c r="N124" s="145">
        <v>821.8</v>
      </c>
      <c r="O124" s="145">
        <v>0</v>
      </c>
      <c r="P124" s="475">
        <v>0</v>
      </c>
      <c r="Q124" s="476"/>
      <c r="R124" s="477"/>
      <c r="S124" s="476"/>
      <c r="T124" s="478" t="s">
        <v>102</v>
      </c>
      <c r="U124" s="479"/>
      <c r="V124" s="479"/>
      <c r="W124" s="400"/>
      <c r="X124" s="479"/>
      <c r="Y124" s="479"/>
      <c r="Z124" s="479" t="s">
        <v>1335</v>
      </c>
      <c r="AA124" s="266"/>
      <c r="AB124" s="419" t="s">
        <v>2328</v>
      </c>
      <c r="AC124" s="221">
        <v>0.4</v>
      </c>
      <c r="AD124" s="82">
        <v>0.4</v>
      </c>
      <c r="AE124" s="411" t="s">
        <v>102</v>
      </c>
      <c r="AF124" s="412">
        <v>0</v>
      </c>
      <c r="AG124" s="413">
        <f t="shared" si="11"/>
        <v>647.52</v>
      </c>
      <c r="AH124" s="413">
        <f t="shared" si="12"/>
        <v>0</v>
      </c>
      <c r="AI124" s="185"/>
      <c r="AK124" s="449"/>
      <c r="AL124" s="449"/>
      <c r="AM124" s="449"/>
      <c r="AN124" s="449"/>
      <c r="AO124" s="449"/>
      <c r="AP124" s="449"/>
      <c r="AQ124" s="449"/>
      <c r="AR124" s="449"/>
      <c r="AS124" s="449"/>
      <c r="AT124" s="449"/>
      <c r="AU124" s="449"/>
      <c r="AV124" s="449"/>
      <c r="AW124" s="449"/>
      <c r="AX124" s="449"/>
      <c r="AY124" s="449"/>
      <c r="AZ124" s="449"/>
      <c r="BA124" s="449"/>
      <c r="BB124" s="449"/>
      <c r="BC124" s="449"/>
      <c r="BD124" s="449"/>
      <c r="BE124" s="449"/>
      <c r="BF124" s="449"/>
      <c r="BG124" s="449"/>
      <c r="BH124" s="449"/>
      <c r="BI124" s="449"/>
    </row>
    <row r="125" spans="1:147" s="103" customFormat="1" ht="15" customHeight="1" x14ac:dyDescent="0.35">
      <c r="A125" s="358" t="s">
        <v>2406</v>
      </c>
      <c r="B125" s="133" t="s">
        <v>2430</v>
      </c>
      <c r="C125" s="486">
        <v>44927</v>
      </c>
      <c r="D125" s="397">
        <v>46203</v>
      </c>
      <c r="E125" s="566">
        <v>1538.4</v>
      </c>
      <c r="F125" s="567">
        <v>1940.4</v>
      </c>
      <c r="G125" s="563">
        <f>F125/25.462</f>
        <v>76.207682035975182</v>
      </c>
      <c r="H125" s="504" t="s">
        <v>2011</v>
      </c>
      <c r="I125" s="145">
        <v>0</v>
      </c>
      <c r="J125" s="145">
        <v>0</v>
      </c>
      <c r="K125" s="145">
        <v>0</v>
      </c>
      <c r="L125" s="145">
        <v>481</v>
      </c>
      <c r="M125" s="145">
        <f>131+368.485628485629</f>
        <v>499.48562848562898</v>
      </c>
      <c r="N125" s="145">
        <v>959.9</v>
      </c>
      <c r="O125" s="145">
        <v>0</v>
      </c>
      <c r="P125" s="475">
        <v>0</v>
      </c>
      <c r="Q125" s="476"/>
      <c r="R125" s="477"/>
      <c r="S125" s="476"/>
      <c r="T125" s="478" t="s">
        <v>102</v>
      </c>
      <c r="U125" s="479"/>
      <c r="V125" s="479"/>
      <c r="W125" s="400"/>
      <c r="X125" s="479"/>
      <c r="Y125" s="479"/>
      <c r="Z125" s="479" t="s">
        <v>1335</v>
      </c>
      <c r="AA125" s="266"/>
      <c r="AB125" s="419" t="s">
        <v>2326</v>
      </c>
      <c r="AC125" s="221">
        <v>0.4</v>
      </c>
      <c r="AD125" s="82">
        <v>0.4</v>
      </c>
      <c r="AE125" s="411" t="s">
        <v>102</v>
      </c>
      <c r="AF125" s="412">
        <v>0</v>
      </c>
      <c r="AG125" s="413">
        <f t="shared" si="11"/>
        <v>776.16000000000008</v>
      </c>
      <c r="AH125" s="413">
        <f t="shared" si="12"/>
        <v>0</v>
      </c>
      <c r="AI125" s="185"/>
      <c r="AK125" s="449"/>
      <c r="AL125" s="449"/>
      <c r="AM125" s="449"/>
      <c r="AN125" s="449"/>
      <c r="AO125" s="449"/>
      <c r="AP125" s="449"/>
      <c r="AQ125" s="449"/>
      <c r="AR125" s="449"/>
      <c r="AS125" s="449"/>
      <c r="AT125" s="449"/>
      <c r="AU125" s="449"/>
      <c r="AV125" s="449"/>
      <c r="AW125" s="449"/>
      <c r="AX125" s="449"/>
      <c r="AY125" s="449"/>
      <c r="AZ125" s="449"/>
      <c r="BA125" s="449"/>
      <c r="BB125" s="449"/>
      <c r="BC125" s="449"/>
      <c r="BD125" s="449"/>
      <c r="BE125" s="449"/>
      <c r="BF125" s="449"/>
      <c r="BG125" s="449"/>
      <c r="BH125" s="449"/>
      <c r="BI125" s="449"/>
    </row>
    <row r="126" spans="1:147" s="103" customFormat="1" ht="15" customHeight="1" x14ac:dyDescent="0.35">
      <c r="A126" s="358" t="s">
        <v>2406</v>
      </c>
      <c r="B126" s="133" t="s">
        <v>2431</v>
      </c>
      <c r="C126" s="486">
        <v>44927</v>
      </c>
      <c r="D126" s="486">
        <v>46203</v>
      </c>
      <c r="E126" s="568">
        <v>2307.6999999999998</v>
      </c>
      <c r="F126" s="569">
        <v>2912.5</v>
      </c>
      <c r="G126" s="563">
        <f>F126/25.462</f>
        <v>114.38614405781165</v>
      </c>
      <c r="H126" s="474" t="s">
        <v>2011</v>
      </c>
      <c r="I126" s="145">
        <v>0</v>
      </c>
      <c r="J126" s="145">
        <v>0</v>
      </c>
      <c r="K126" s="145">
        <v>0</v>
      </c>
      <c r="L126" s="145">
        <f>131+478.502073502074</f>
        <v>609.50207350207393</v>
      </c>
      <c r="M126" s="145">
        <v>928.7</v>
      </c>
      <c r="N126" s="145">
        <v>1374.3</v>
      </c>
      <c r="O126" s="145">
        <v>0</v>
      </c>
      <c r="P126" s="475">
        <v>0</v>
      </c>
      <c r="Q126" s="476"/>
      <c r="R126" s="477"/>
      <c r="S126" s="476"/>
      <c r="T126" s="478" t="s">
        <v>102</v>
      </c>
      <c r="U126" s="479"/>
      <c r="V126" s="479"/>
      <c r="W126" s="400"/>
      <c r="X126" s="479"/>
      <c r="Y126" s="479"/>
      <c r="Z126" s="479" t="s">
        <v>1335</v>
      </c>
      <c r="AA126" s="266"/>
      <c r="AB126" s="419" t="s">
        <v>2226</v>
      </c>
      <c r="AC126" s="221">
        <v>1</v>
      </c>
      <c r="AD126" s="82">
        <v>0.4</v>
      </c>
      <c r="AE126" s="411" t="s">
        <v>102</v>
      </c>
      <c r="AF126" s="412">
        <v>0</v>
      </c>
      <c r="AG126" s="413">
        <f t="shared" si="11"/>
        <v>2912.5</v>
      </c>
      <c r="AH126" s="413">
        <f t="shared" si="12"/>
        <v>0</v>
      </c>
      <c r="AI126" s="185"/>
      <c r="AK126" s="449"/>
      <c r="AL126" s="449"/>
      <c r="AM126" s="449"/>
      <c r="AN126" s="449"/>
      <c r="AO126" s="449"/>
      <c r="AP126" s="449"/>
      <c r="AQ126" s="449"/>
      <c r="AR126" s="449"/>
      <c r="AS126" s="449"/>
      <c r="AT126" s="449"/>
      <c r="AU126" s="449"/>
      <c r="AV126" s="449"/>
      <c r="AW126" s="449"/>
      <c r="AX126" s="449"/>
      <c r="AY126" s="449"/>
      <c r="AZ126" s="449"/>
      <c r="BA126" s="449"/>
      <c r="BB126" s="449"/>
      <c r="BC126" s="449"/>
      <c r="BD126" s="449"/>
      <c r="BE126" s="449"/>
      <c r="BF126" s="449"/>
      <c r="BG126" s="449"/>
      <c r="BH126" s="449"/>
      <c r="BI126" s="449"/>
    </row>
    <row r="127" spans="1:147" s="183" customFormat="1" ht="15" customHeight="1" x14ac:dyDescent="0.35">
      <c r="A127" s="358" t="s">
        <v>2406</v>
      </c>
      <c r="B127" s="268" t="s">
        <v>1381</v>
      </c>
      <c r="C127" s="505">
        <v>45108</v>
      </c>
      <c r="D127" s="506">
        <v>45838</v>
      </c>
      <c r="E127" s="570">
        <v>0</v>
      </c>
      <c r="F127" s="571">
        <v>0</v>
      </c>
      <c r="G127" s="556">
        <f>F127/23.742</f>
        <v>0</v>
      </c>
      <c r="H127" s="507" t="s">
        <v>2011</v>
      </c>
      <c r="I127" s="508">
        <v>0</v>
      </c>
      <c r="J127" s="508">
        <v>0</v>
      </c>
      <c r="K127" s="508">
        <v>0</v>
      </c>
      <c r="L127" s="508">
        <v>0</v>
      </c>
      <c r="M127" s="508">
        <v>0</v>
      </c>
      <c r="N127" s="508">
        <v>0</v>
      </c>
      <c r="O127" s="508">
        <v>0</v>
      </c>
      <c r="P127" s="508">
        <v>0</v>
      </c>
      <c r="Q127" s="175" t="s">
        <v>170</v>
      </c>
      <c r="R127" s="175" t="s">
        <v>170</v>
      </c>
      <c r="S127" s="175" t="s">
        <v>170</v>
      </c>
      <c r="T127" s="175" t="s">
        <v>170</v>
      </c>
      <c r="U127" s="175" t="s">
        <v>170</v>
      </c>
      <c r="V127" s="175" t="s">
        <v>170</v>
      </c>
      <c r="W127" s="175" t="s">
        <v>170</v>
      </c>
      <c r="X127" s="175" t="s">
        <v>170</v>
      </c>
      <c r="Y127" s="175" t="s">
        <v>170</v>
      </c>
      <c r="Z127" s="226" t="s">
        <v>170</v>
      </c>
      <c r="AA127" s="369" t="s">
        <v>170</v>
      </c>
      <c r="AB127" s="429" t="s">
        <v>170</v>
      </c>
      <c r="AC127" s="430">
        <v>0</v>
      </c>
      <c r="AD127" s="136">
        <v>0</v>
      </c>
      <c r="AE127" s="175" t="s">
        <v>170</v>
      </c>
      <c r="AF127" s="136">
        <v>0</v>
      </c>
      <c r="AG127" s="413">
        <f t="shared" si="11"/>
        <v>0</v>
      </c>
      <c r="AH127" s="413">
        <f t="shared" si="12"/>
        <v>0</v>
      </c>
      <c r="AI127" s="165"/>
      <c r="AJ127" s="165"/>
      <c r="AK127" s="450" t="s">
        <v>170</v>
      </c>
      <c r="AL127" s="451" t="s">
        <v>170</v>
      </c>
      <c r="AM127" s="451" t="s">
        <v>170</v>
      </c>
      <c r="AN127" s="451" t="s">
        <v>170</v>
      </c>
      <c r="AO127" s="451" t="s">
        <v>170</v>
      </c>
      <c r="AP127" s="451" t="s">
        <v>170</v>
      </c>
      <c r="AQ127" s="451" t="s">
        <v>170</v>
      </c>
      <c r="AR127" s="451" t="s">
        <v>170</v>
      </c>
      <c r="AS127" s="451" t="s">
        <v>170</v>
      </c>
      <c r="AT127" s="451" t="s">
        <v>170</v>
      </c>
      <c r="AU127" s="451" t="s">
        <v>170</v>
      </c>
      <c r="AV127" s="451" t="s">
        <v>170</v>
      </c>
      <c r="AW127" s="451" t="s">
        <v>170</v>
      </c>
      <c r="AX127" s="451" t="s">
        <v>170</v>
      </c>
      <c r="AY127" s="451" t="s">
        <v>170</v>
      </c>
      <c r="AZ127" s="451" t="s">
        <v>170</v>
      </c>
      <c r="BA127" s="451" t="s">
        <v>170</v>
      </c>
      <c r="BB127" s="451" t="s">
        <v>170</v>
      </c>
      <c r="BC127" s="451" t="s">
        <v>170</v>
      </c>
      <c r="BD127" s="451" t="s">
        <v>170</v>
      </c>
      <c r="BE127" s="451" t="s">
        <v>170</v>
      </c>
      <c r="BF127" s="451" t="s">
        <v>170</v>
      </c>
      <c r="BG127" s="451" t="s">
        <v>170</v>
      </c>
      <c r="BH127" s="451" t="s">
        <v>170</v>
      </c>
      <c r="BI127" s="458" t="s">
        <v>170</v>
      </c>
      <c r="BJ127" s="103"/>
      <c r="BK127" s="103"/>
      <c r="BL127" s="103"/>
      <c r="BM127" s="103"/>
      <c r="BN127" s="103"/>
      <c r="BO127" s="103"/>
      <c r="BP127" s="103"/>
      <c r="BQ127" s="103"/>
      <c r="BR127" s="103"/>
      <c r="BS127" s="103"/>
      <c r="BT127" s="103"/>
      <c r="BU127" s="103"/>
      <c r="BV127" s="103"/>
      <c r="BW127" s="103"/>
      <c r="BX127" s="103"/>
      <c r="BY127" s="103"/>
      <c r="BZ127" s="103"/>
      <c r="CA127" s="103"/>
      <c r="CB127" s="103"/>
      <c r="CC127" s="103"/>
      <c r="CD127" s="103"/>
      <c r="CE127" s="103"/>
      <c r="CF127" s="103"/>
      <c r="CG127" s="103"/>
      <c r="CH127" s="103"/>
      <c r="CI127" s="103"/>
      <c r="CJ127" s="103"/>
      <c r="CK127" s="103"/>
      <c r="CL127" s="103"/>
      <c r="CM127" s="103"/>
      <c r="CN127" s="103"/>
      <c r="CO127" s="103"/>
      <c r="CP127" s="103"/>
      <c r="CQ127" s="103"/>
      <c r="CR127" s="103"/>
      <c r="CS127" s="103"/>
      <c r="CT127" s="103"/>
      <c r="CU127" s="103"/>
      <c r="CV127" s="103"/>
      <c r="CW127" s="103"/>
      <c r="CX127" s="103"/>
      <c r="CY127" s="103"/>
      <c r="CZ127" s="103"/>
      <c r="DA127" s="103"/>
      <c r="DB127" s="103"/>
      <c r="DC127" s="103"/>
      <c r="DD127" s="103"/>
      <c r="DE127" s="103"/>
      <c r="DF127" s="103"/>
      <c r="DG127" s="103"/>
      <c r="DH127" s="103"/>
      <c r="DI127" s="103"/>
      <c r="DJ127" s="103"/>
      <c r="DK127" s="103"/>
      <c r="DL127" s="103"/>
      <c r="DM127" s="103"/>
      <c r="DN127" s="103"/>
      <c r="DO127" s="103"/>
      <c r="DP127" s="103"/>
      <c r="DQ127" s="103"/>
      <c r="DR127" s="103"/>
      <c r="DS127" s="103"/>
      <c r="DT127" s="103"/>
      <c r="DU127" s="103"/>
      <c r="DV127" s="103"/>
      <c r="DW127" s="103"/>
      <c r="DX127" s="103"/>
      <c r="DY127" s="103"/>
      <c r="DZ127" s="103"/>
      <c r="EA127" s="103"/>
      <c r="EB127" s="103"/>
      <c r="EC127" s="103"/>
      <c r="ED127" s="103"/>
      <c r="EE127" s="103"/>
      <c r="EF127" s="103"/>
      <c r="EG127" s="103"/>
      <c r="EH127" s="103"/>
      <c r="EI127" s="103"/>
      <c r="EJ127" s="103"/>
      <c r="EK127" s="103"/>
      <c r="EL127" s="103"/>
      <c r="EM127" s="103"/>
      <c r="EN127" s="103"/>
      <c r="EO127" s="103"/>
      <c r="EP127" s="103"/>
      <c r="EQ127" s="103"/>
    </row>
    <row r="128" spans="1:147" ht="15" customHeight="1" x14ac:dyDescent="0.35">
      <c r="A128" s="358" t="s">
        <v>2406</v>
      </c>
      <c r="B128" s="81" t="s">
        <v>2432</v>
      </c>
      <c r="C128" s="486">
        <v>44927</v>
      </c>
      <c r="D128" s="397">
        <v>46203</v>
      </c>
      <c r="E128" s="305">
        <v>2776</v>
      </c>
      <c r="F128" s="306">
        <v>2776</v>
      </c>
      <c r="G128" s="307">
        <f t="shared" ref="G128:G130" si="16">E128/25.462</f>
        <v>109.02521404445841</v>
      </c>
      <c r="H128" s="474" t="s">
        <v>2011</v>
      </c>
      <c r="I128" s="145">
        <v>0</v>
      </c>
      <c r="J128" s="145">
        <v>0</v>
      </c>
      <c r="K128" s="145">
        <v>0</v>
      </c>
      <c r="L128" s="145">
        <v>54.4</v>
      </c>
      <c r="M128" s="145">
        <v>723.6</v>
      </c>
      <c r="N128" s="145">
        <v>1998</v>
      </c>
      <c r="O128" s="145">
        <v>0</v>
      </c>
      <c r="P128" s="475">
        <v>1172.3</v>
      </c>
      <c r="Q128" s="476" t="s">
        <v>2433</v>
      </c>
      <c r="R128" s="477">
        <v>625</v>
      </c>
      <c r="S128" s="476" t="s">
        <v>2434</v>
      </c>
      <c r="T128" s="478" t="s">
        <v>2426</v>
      </c>
      <c r="U128" s="479" t="s">
        <v>2435</v>
      </c>
      <c r="V128" s="479" t="s">
        <v>2436</v>
      </c>
      <c r="W128" s="400">
        <v>2776</v>
      </c>
      <c r="X128" s="479" t="s">
        <v>2437</v>
      </c>
      <c r="Y128" s="479" t="s">
        <v>2437</v>
      </c>
      <c r="Z128" s="479" t="s">
        <v>1335</v>
      </c>
      <c r="AA128" s="266"/>
      <c r="AB128" s="419" t="s">
        <v>2328</v>
      </c>
      <c r="AC128" s="221">
        <v>0.4</v>
      </c>
      <c r="AD128" s="82">
        <v>0.4</v>
      </c>
      <c r="AE128" s="411" t="s">
        <v>102</v>
      </c>
      <c r="AF128" s="412">
        <v>0</v>
      </c>
      <c r="AG128" s="413">
        <f t="shared" si="11"/>
        <v>1110.4000000000001</v>
      </c>
      <c r="AH128" s="413">
        <f t="shared" si="12"/>
        <v>0</v>
      </c>
      <c r="AI128" s="106"/>
      <c r="AJ128" s="105"/>
      <c r="AK128" s="449"/>
      <c r="AL128" s="449"/>
      <c r="AM128" s="449"/>
      <c r="AN128" s="449"/>
      <c r="AO128" s="449"/>
      <c r="AP128" s="449"/>
      <c r="AQ128" s="449"/>
      <c r="AR128" s="449"/>
      <c r="AS128" s="449"/>
      <c r="AT128" s="449"/>
      <c r="AU128" s="449"/>
      <c r="AV128" s="449"/>
      <c r="AW128" s="449"/>
      <c r="AX128" s="449"/>
      <c r="AY128" s="449"/>
      <c r="AZ128" s="449"/>
      <c r="BA128" s="449"/>
      <c r="BB128" s="449"/>
      <c r="BC128" s="449"/>
      <c r="BD128" s="449"/>
      <c r="BE128" s="449"/>
      <c r="BF128" s="449"/>
      <c r="BG128" s="449"/>
      <c r="BH128" s="449"/>
      <c r="BI128" s="448"/>
    </row>
    <row r="129" spans="1:147" ht="15" customHeight="1" x14ac:dyDescent="0.35">
      <c r="A129" s="358" t="s">
        <v>2406</v>
      </c>
      <c r="B129" s="81" t="s">
        <v>2438</v>
      </c>
      <c r="C129" s="486">
        <v>44927</v>
      </c>
      <c r="D129" s="397">
        <v>46203</v>
      </c>
      <c r="E129" s="305">
        <v>2776</v>
      </c>
      <c r="F129" s="306">
        <v>2776</v>
      </c>
      <c r="G129" s="307">
        <f t="shared" si="16"/>
        <v>109.02521404445841</v>
      </c>
      <c r="H129" s="474" t="s">
        <v>2011</v>
      </c>
      <c r="I129" s="145">
        <v>0</v>
      </c>
      <c r="J129" s="145">
        <v>0</v>
      </c>
      <c r="K129" s="145">
        <v>0</v>
      </c>
      <c r="L129" s="145">
        <v>60</v>
      </c>
      <c r="M129" s="145">
        <v>660.5</v>
      </c>
      <c r="N129" s="145">
        <v>2055.5</v>
      </c>
      <c r="O129" s="145">
        <v>0</v>
      </c>
      <c r="P129" s="475">
        <v>1172.3</v>
      </c>
      <c r="Q129" s="476" t="s">
        <v>2439</v>
      </c>
      <c r="R129" s="477">
        <v>625</v>
      </c>
      <c r="S129" s="476" t="s">
        <v>2434</v>
      </c>
      <c r="T129" s="478" t="s">
        <v>2426</v>
      </c>
      <c r="U129" s="479" t="s">
        <v>2440</v>
      </c>
      <c r="V129" s="479" t="s">
        <v>2436</v>
      </c>
      <c r="W129" s="400">
        <v>2776</v>
      </c>
      <c r="X129" s="479" t="s">
        <v>2437</v>
      </c>
      <c r="Y129" s="479" t="s">
        <v>2437</v>
      </c>
      <c r="Z129" s="479" t="s">
        <v>1335</v>
      </c>
      <c r="AA129" s="266"/>
      <c r="AB129" s="419" t="s">
        <v>2326</v>
      </c>
      <c r="AC129" s="221">
        <v>0.4</v>
      </c>
      <c r="AD129" s="82">
        <v>0.4</v>
      </c>
      <c r="AE129" s="411" t="s">
        <v>102</v>
      </c>
      <c r="AF129" s="412">
        <v>0</v>
      </c>
      <c r="AG129" s="413">
        <f t="shared" si="11"/>
        <v>1110.4000000000001</v>
      </c>
      <c r="AH129" s="413">
        <f t="shared" si="12"/>
        <v>0</v>
      </c>
      <c r="AI129" s="106"/>
      <c r="AJ129" s="105"/>
      <c r="AK129" s="449"/>
      <c r="AL129" s="449"/>
      <c r="AM129" s="449"/>
      <c r="AN129" s="449"/>
      <c r="AO129" s="449"/>
      <c r="AP129" s="449"/>
      <c r="AQ129" s="449"/>
      <c r="AR129" s="449"/>
      <c r="AS129" s="449"/>
      <c r="AT129" s="449"/>
      <c r="AU129" s="449"/>
      <c r="AV129" s="449"/>
      <c r="AW129" s="449"/>
      <c r="AX129" s="449"/>
      <c r="AY129" s="449"/>
      <c r="AZ129" s="449"/>
      <c r="BA129" s="449"/>
      <c r="BB129" s="449"/>
      <c r="BC129" s="449"/>
      <c r="BD129" s="449"/>
      <c r="BE129" s="449"/>
      <c r="BF129" s="449"/>
      <c r="BG129" s="449"/>
      <c r="BH129" s="449"/>
      <c r="BI129" s="448"/>
    </row>
    <row r="130" spans="1:147" ht="15" customHeight="1" x14ac:dyDescent="0.35">
      <c r="A130" s="358" t="s">
        <v>2406</v>
      </c>
      <c r="B130" s="81" t="s">
        <v>2441</v>
      </c>
      <c r="C130" s="486">
        <v>44927</v>
      </c>
      <c r="D130" s="397">
        <v>46203</v>
      </c>
      <c r="E130" s="305">
        <v>2776</v>
      </c>
      <c r="F130" s="306">
        <v>2776</v>
      </c>
      <c r="G130" s="307">
        <f t="shared" si="16"/>
        <v>109.02521404445841</v>
      </c>
      <c r="H130" s="474" t="s">
        <v>2011</v>
      </c>
      <c r="I130" s="145">
        <v>0</v>
      </c>
      <c r="J130" s="145">
        <v>0</v>
      </c>
      <c r="K130" s="145">
        <v>0</v>
      </c>
      <c r="L130" s="145">
        <v>30</v>
      </c>
      <c r="M130" s="145">
        <v>652</v>
      </c>
      <c r="N130" s="145">
        <v>2094</v>
      </c>
      <c r="O130" s="145">
        <v>0</v>
      </c>
      <c r="P130" s="475">
        <v>1172.3</v>
      </c>
      <c r="Q130" s="476" t="s">
        <v>2433</v>
      </c>
      <c r="R130" s="477">
        <v>625</v>
      </c>
      <c r="S130" s="476" t="s">
        <v>2434</v>
      </c>
      <c r="T130" s="478" t="s">
        <v>2426</v>
      </c>
      <c r="U130" s="479" t="s">
        <v>2440</v>
      </c>
      <c r="V130" s="479" t="s">
        <v>2436</v>
      </c>
      <c r="W130" s="400">
        <v>2776</v>
      </c>
      <c r="X130" s="479" t="s">
        <v>2437</v>
      </c>
      <c r="Y130" s="479" t="s">
        <v>2437</v>
      </c>
      <c r="Z130" s="479" t="s">
        <v>1335</v>
      </c>
      <c r="AA130" s="266"/>
      <c r="AB130" s="419" t="s">
        <v>2226</v>
      </c>
      <c r="AC130" s="221">
        <v>1</v>
      </c>
      <c r="AD130" s="82">
        <v>0.4</v>
      </c>
      <c r="AE130" s="411" t="s">
        <v>102</v>
      </c>
      <c r="AF130" s="412">
        <v>0</v>
      </c>
      <c r="AG130" s="413">
        <f t="shared" si="11"/>
        <v>2776</v>
      </c>
      <c r="AH130" s="413">
        <f t="shared" si="12"/>
        <v>0</v>
      </c>
      <c r="AI130" s="106"/>
      <c r="AJ130" s="105"/>
      <c r="AK130" s="449"/>
      <c r="AL130" s="449"/>
      <c r="AM130" s="449"/>
      <c r="AN130" s="449"/>
      <c r="AO130" s="449"/>
      <c r="AP130" s="449"/>
      <c r="AQ130" s="449"/>
      <c r="AR130" s="449"/>
      <c r="AS130" s="449"/>
      <c r="AT130" s="449"/>
      <c r="AU130" s="449"/>
      <c r="AV130" s="449"/>
      <c r="AW130" s="449"/>
      <c r="AX130" s="449"/>
      <c r="AY130" s="449"/>
      <c r="AZ130" s="449"/>
      <c r="BA130" s="449"/>
      <c r="BB130" s="449"/>
      <c r="BC130" s="449"/>
      <c r="BD130" s="449"/>
      <c r="BE130" s="449"/>
      <c r="BF130" s="449"/>
      <c r="BG130" s="449"/>
      <c r="BH130" s="449"/>
      <c r="BI130" s="448"/>
    </row>
    <row r="131" spans="1:147" ht="15" customHeight="1" x14ac:dyDescent="0.35">
      <c r="A131" s="401" t="s">
        <v>2406</v>
      </c>
      <c r="B131" s="394" t="s">
        <v>2442</v>
      </c>
      <c r="C131" s="407">
        <v>44927</v>
      </c>
      <c r="D131" s="407">
        <v>46022</v>
      </c>
      <c r="E131" s="398">
        <v>91</v>
      </c>
      <c r="F131" s="572">
        <v>116.6</v>
      </c>
      <c r="G131" s="399">
        <f>F131/25.462</f>
        <v>4.579373183567669</v>
      </c>
      <c r="H131" s="408" t="s">
        <v>2011</v>
      </c>
      <c r="I131" s="409">
        <v>0</v>
      </c>
      <c r="J131" s="409">
        <v>0</v>
      </c>
      <c r="K131" s="409">
        <v>0</v>
      </c>
      <c r="L131" s="409">
        <v>36.4</v>
      </c>
      <c r="M131" s="409">
        <v>54.2</v>
      </c>
      <c r="N131" s="410">
        <v>26</v>
      </c>
      <c r="O131" s="409">
        <v>0</v>
      </c>
      <c r="P131" s="509">
        <v>50</v>
      </c>
      <c r="Q131" s="510" t="s">
        <v>2443</v>
      </c>
      <c r="R131" s="511">
        <v>20</v>
      </c>
      <c r="S131" s="510" t="s">
        <v>2434</v>
      </c>
      <c r="T131" s="512" t="s">
        <v>2444</v>
      </c>
      <c r="U131" s="513" t="s">
        <v>2445</v>
      </c>
      <c r="V131" s="513" t="s">
        <v>2446</v>
      </c>
      <c r="W131" s="514">
        <v>91</v>
      </c>
      <c r="X131" s="513" t="s">
        <v>2437</v>
      </c>
      <c r="Y131" s="513" t="s">
        <v>2437</v>
      </c>
      <c r="Z131" s="513" t="s">
        <v>1335</v>
      </c>
      <c r="AA131" s="266"/>
      <c r="AB131" s="431" t="s">
        <v>2256</v>
      </c>
      <c r="AC131" s="395">
        <v>1</v>
      </c>
      <c r="AD131" s="396">
        <v>0.4</v>
      </c>
      <c r="AE131" s="418" t="s">
        <v>102</v>
      </c>
      <c r="AF131" s="432">
        <v>0</v>
      </c>
      <c r="AG131" s="413">
        <f t="shared" si="11"/>
        <v>116.6</v>
      </c>
      <c r="AH131" s="413">
        <f t="shared" si="12"/>
        <v>0</v>
      </c>
      <c r="AI131" s="106"/>
      <c r="AJ131" s="105"/>
      <c r="AK131" s="449"/>
      <c r="AL131" s="449"/>
      <c r="AM131" s="449"/>
      <c r="AN131" s="449"/>
      <c r="AO131" s="449"/>
      <c r="AP131" s="449"/>
      <c r="AQ131" s="449"/>
      <c r="AR131" s="449"/>
      <c r="AS131" s="449"/>
      <c r="AT131" s="449"/>
      <c r="AU131" s="449"/>
      <c r="AV131" s="449"/>
      <c r="AW131" s="449"/>
      <c r="AX131" s="449"/>
      <c r="AY131" s="449"/>
      <c r="AZ131" s="449"/>
      <c r="BA131" s="449"/>
      <c r="BB131" s="449"/>
      <c r="BC131" s="449"/>
      <c r="BD131" s="449"/>
      <c r="BE131" s="449"/>
      <c r="BF131" s="449"/>
      <c r="BG131" s="449"/>
      <c r="BH131" s="449"/>
      <c r="BI131" s="448"/>
    </row>
    <row r="132" spans="1:147" ht="15" customHeight="1" x14ac:dyDescent="0.35">
      <c r="A132" s="402" t="s">
        <v>2406</v>
      </c>
      <c r="B132" s="403" t="s">
        <v>2447</v>
      </c>
      <c r="C132" s="404">
        <v>44927</v>
      </c>
      <c r="D132" s="404">
        <v>46022</v>
      </c>
      <c r="E132" s="573">
        <v>137</v>
      </c>
      <c r="F132" s="574">
        <v>137</v>
      </c>
      <c r="G132" s="405">
        <f>F132/25.462</f>
        <v>5.3805671196292515</v>
      </c>
      <c r="H132" s="403" t="s">
        <v>2011</v>
      </c>
      <c r="I132" s="406">
        <v>0</v>
      </c>
      <c r="J132" s="406">
        <v>0</v>
      </c>
      <c r="K132" s="406">
        <v>0</v>
      </c>
      <c r="L132" s="406">
        <v>72.400000000000006</v>
      </c>
      <c r="M132" s="406">
        <v>64.599999999999994</v>
      </c>
      <c r="N132" s="406">
        <v>0</v>
      </c>
      <c r="O132" s="406">
        <v>0</v>
      </c>
      <c r="P132" s="515">
        <v>50</v>
      </c>
      <c r="Q132" s="516" t="s">
        <v>2443</v>
      </c>
      <c r="R132" s="517">
        <v>20</v>
      </c>
      <c r="S132" s="516" t="s">
        <v>2434</v>
      </c>
      <c r="T132" s="518" t="s">
        <v>2444</v>
      </c>
      <c r="U132" s="419" t="s">
        <v>2448</v>
      </c>
      <c r="V132" s="419" t="s">
        <v>2446</v>
      </c>
      <c r="W132" s="519">
        <v>137</v>
      </c>
      <c r="X132" s="419" t="s">
        <v>2437</v>
      </c>
      <c r="Y132" s="419" t="s">
        <v>2437</v>
      </c>
      <c r="Z132" s="419" t="s">
        <v>1335</v>
      </c>
      <c r="AA132" s="520"/>
      <c r="AB132" s="419" t="s">
        <v>2256</v>
      </c>
      <c r="AC132" s="220">
        <v>0.4</v>
      </c>
      <c r="AD132" s="220">
        <v>0.4</v>
      </c>
      <c r="AE132" s="419" t="s">
        <v>102</v>
      </c>
      <c r="AF132" s="433">
        <v>0</v>
      </c>
      <c r="AG132" s="413">
        <f t="shared" si="11"/>
        <v>54.800000000000004</v>
      </c>
      <c r="AH132" s="413">
        <f t="shared" si="12"/>
        <v>0</v>
      </c>
      <c r="AI132" s="106"/>
      <c r="AJ132" s="105"/>
      <c r="AK132" s="459"/>
      <c r="AL132" s="459"/>
      <c r="AM132" s="459"/>
      <c r="AN132" s="459"/>
      <c r="AO132" s="459"/>
      <c r="AP132" s="459"/>
      <c r="AQ132" s="459"/>
      <c r="AR132" s="459"/>
      <c r="AS132" s="459"/>
      <c r="AT132" s="459"/>
      <c r="AU132" s="459"/>
      <c r="AV132" s="459"/>
      <c r="AW132" s="459"/>
      <c r="AX132" s="459"/>
      <c r="AY132" s="459"/>
      <c r="AZ132" s="459"/>
      <c r="BA132" s="459"/>
      <c r="BB132" s="459"/>
      <c r="BC132" s="459"/>
      <c r="BD132" s="459"/>
      <c r="BE132" s="459"/>
      <c r="BF132" s="459"/>
      <c r="BG132" s="459"/>
      <c r="BH132" s="459"/>
      <c r="BI132" s="460"/>
    </row>
    <row r="133" spans="1:147" s="103" customFormat="1" ht="15" customHeight="1" x14ac:dyDescent="0.35">
      <c r="A133" s="402" t="s">
        <v>2406</v>
      </c>
      <c r="B133" s="521" t="s">
        <v>2449</v>
      </c>
      <c r="C133" s="522">
        <v>45108</v>
      </c>
      <c r="D133" s="523">
        <v>46203</v>
      </c>
      <c r="E133" s="575">
        <v>0</v>
      </c>
      <c r="F133" s="576">
        <v>474.1</v>
      </c>
      <c r="G133" s="576">
        <f t="shared" ref="G133" si="17">F133/23.742</f>
        <v>19.968831606435852</v>
      </c>
      <c r="H133" s="524" t="s">
        <v>2011</v>
      </c>
      <c r="I133" s="525">
        <v>0</v>
      </c>
      <c r="J133" s="525">
        <v>0</v>
      </c>
      <c r="K133" s="525">
        <v>0</v>
      </c>
      <c r="L133" s="525">
        <v>0</v>
      </c>
      <c r="M133" s="525">
        <v>100</v>
      </c>
      <c r="N133" s="525">
        <v>100</v>
      </c>
      <c r="O133" s="525">
        <v>274.10000000000002</v>
      </c>
      <c r="P133" s="515"/>
      <c r="Q133" s="516"/>
      <c r="R133" s="517" t="s">
        <v>2450</v>
      </c>
      <c r="S133" s="516" t="s">
        <v>2451</v>
      </c>
      <c r="T133" s="518" t="s">
        <v>2426</v>
      </c>
      <c r="U133" s="419" t="s">
        <v>2452</v>
      </c>
      <c r="V133" s="419" t="s">
        <v>170</v>
      </c>
      <c r="W133" s="519" t="s">
        <v>170</v>
      </c>
      <c r="X133" s="419" t="s">
        <v>2452</v>
      </c>
      <c r="Y133" s="419"/>
      <c r="Z133" s="419" t="s">
        <v>1335</v>
      </c>
      <c r="AA133" s="520"/>
      <c r="AB133" s="419"/>
      <c r="AC133" s="220">
        <v>0</v>
      </c>
      <c r="AD133" s="220">
        <v>0</v>
      </c>
      <c r="AE133" s="419" t="s">
        <v>170</v>
      </c>
      <c r="AF133" s="433">
        <v>0</v>
      </c>
      <c r="AG133" s="413">
        <f t="shared" si="11"/>
        <v>0</v>
      </c>
      <c r="AH133" s="413">
        <f t="shared" si="12"/>
        <v>0</v>
      </c>
      <c r="AI133" s="185"/>
      <c r="AK133" s="266" t="s">
        <v>2035</v>
      </c>
      <c r="AL133" s="266" t="s">
        <v>2453</v>
      </c>
      <c r="AM133" s="266" t="s">
        <v>2454</v>
      </c>
      <c r="AN133" s="266" t="s">
        <v>2453</v>
      </c>
      <c r="AO133" s="266" t="s">
        <v>2454</v>
      </c>
      <c r="AP133" s="266" t="s">
        <v>2453</v>
      </c>
      <c r="AQ133" s="266" t="s">
        <v>2454</v>
      </c>
      <c r="AR133" s="266" t="s">
        <v>2453</v>
      </c>
      <c r="AS133" s="266" t="s">
        <v>2454</v>
      </c>
      <c r="AT133" s="266" t="s">
        <v>2453</v>
      </c>
      <c r="AU133" s="266" t="s">
        <v>2454</v>
      </c>
      <c r="AV133" s="266" t="s">
        <v>2453</v>
      </c>
      <c r="AW133" s="266" t="s">
        <v>1636</v>
      </c>
      <c r="AX133" s="266" t="s">
        <v>1636</v>
      </c>
      <c r="AY133" s="266" t="s">
        <v>1636</v>
      </c>
      <c r="AZ133" s="266" t="s">
        <v>1636</v>
      </c>
      <c r="BA133" s="266" t="s">
        <v>1636</v>
      </c>
      <c r="BB133" s="266" t="s">
        <v>1636</v>
      </c>
      <c r="BC133" s="266" t="s">
        <v>1636</v>
      </c>
      <c r="BD133" s="266" t="s">
        <v>1636</v>
      </c>
      <c r="BE133" s="266" t="s">
        <v>1636</v>
      </c>
      <c r="BF133" s="266" t="s">
        <v>1636</v>
      </c>
      <c r="BG133" s="266" t="s">
        <v>1636</v>
      </c>
      <c r="BH133" s="266" t="s">
        <v>1636</v>
      </c>
      <c r="BI133" s="266"/>
    </row>
    <row r="134" spans="1:147" s="183" customFormat="1" ht="14.25" customHeight="1" x14ac:dyDescent="0.35">
      <c r="A134" s="358" t="s">
        <v>2406</v>
      </c>
      <c r="B134" s="230" t="s">
        <v>2455</v>
      </c>
      <c r="C134" s="526">
        <v>45108</v>
      </c>
      <c r="D134" s="526">
        <v>46203</v>
      </c>
      <c r="E134" s="555">
        <v>0</v>
      </c>
      <c r="F134" s="556">
        <v>474.1</v>
      </c>
      <c r="G134" s="556">
        <f t="shared" ref="G134:G138" si="18">F134/23.742</f>
        <v>19.968831606435852</v>
      </c>
      <c r="H134" s="176" t="s">
        <v>2011</v>
      </c>
      <c r="I134" s="527">
        <v>0</v>
      </c>
      <c r="J134" s="527">
        <v>0</v>
      </c>
      <c r="K134" s="527">
        <v>0</v>
      </c>
      <c r="L134" s="527">
        <v>0</v>
      </c>
      <c r="M134" s="527">
        <v>100</v>
      </c>
      <c r="N134" s="527">
        <v>100</v>
      </c>
      <c r="O134" s="527">
        <v>274.10000000000002</v>
      </c>
      <c r="P134" s="528"/>
      <c r="Q134" s="529"/>
      <c r="R134" s="176" t="s">
        <v>2450</v>
      </c>
      <c r="S134" s="176" t="s">
        <v>2451</v>
      </c>
      <c r="T134" s="478" t="s">
        <v>2426</v>
      </c>
      <c r="U134" s="176" t="s">
        <v>2452</v>
      </c>
      <c r="V134" s="176" t="s">
        <v>170</v>
      </c>
      <c r="W134" s="176" t="s">
        <v>170</v>
      </c>
      <c r="X134" s="530" t="s">
        <v>2452</v>
      </c>
      <c r="Y134" s="530"/>
      <c r="Z134" s="507" t="s">
        <v>1335</v>
      </c>
      <c r="AA134" s="531"/>
      <c r="AB134" s="434"/>
      <c r="AC134" s="435">
        <v>0.4</v>
      </c>
      <c r="AD134" s="435">
        <v>0</v>
      </c>
      <c r="AE134" s="176" t="s">
        <v>170</v>
      </c>
      <c r="AF134" s="415">
        <v>0</v>
      </c>
      <c r="AG134" s="413">
        <f t="shared" si="11"/>
        <v>189.64000000000001</v>
      </c>
      <c r="AH134" s="413">
        <f t="shared" si="12"/>
        <v>0</v>
      </c>
      <c r="AI134" s="186"/>
      <c r="AJ134" s="104"/>
      <c r="AK134" s="461" t="s">
        <v>2035</v>
      </c>
      <c r="AL134" s="462" t="s">
        <v>2453</v>
      </c>
      <c r="AM134" s="462" t="s">
        <v>2454</v>
      </c>
      <c r="AN134" s="462" t="s">
        <v>2453</v>
      </c>
      <c r="AO134" s="462" t="s">
        <v>2454</v>
      </c>
      <c r="AP134" s="462" t="s">
        <v>2453</v>
      </c>
      <c r="AQ134" s="462" t="s">
        <v>2454</v>
      </c>
      <c r="AR134" s="462" t="s">
        <v>2453</v>
      </c>
      <c r="AS134" s="462" t="s">
        <v>2454</v>
      </c>
      <c r="AT134" s="462" t="s">
        <v>2453</v>
      </c>
      <c r="AU134" s="462" t="s">
        <v>2454</v>
      </c>
      <c r="AV134" s="462" t="s">
        <v>2453</v>
      </c>
      <c r="AW134" s="448" t="s">
        <v>1636</v>
      </c>
      <c r="AX134" s="448" t="s">
        <v>1636</v>
      </c>
      <c r="AY134" s="448" t="s">
        <v>1636</v>
      </c>
      <c r="AZ134" s="448" t="s">
        <v>1636</v>
      </c>
      <c r="BA134" s="448" t="s">
        <v>1636</v>
      </c>
      <c r="BB134" s="448" t="s">
        <v>1636</v>
      </c>
      <c r="BC134" s="448" t="s">
        <v>1636</v>
      </c>
      <c r="BD134" s="448" t="s">
        <v>1636</v>
      </c>
      <c r="BE134" s="448" t="s">
        <v>1636</v>
      </c>
      <c r="BF134" s="448" t="s">
        <v>1636</v>
      </c>
      <c r="BG134" s="448" t="s">
        <v>1636</v>
      </c>
      <c r="BH134" s="448" t="s">
        <v>1636</v>
      </c>
      <c r="BI134" s="448"/>
      <c r="BJ134" s="103"/>
      <c r="BK134" s="103"/>
      <c r="BL134" s="103"/>
      <c r="BM134" s="103"/>
      <c r="BN134" s="103"/>
      <c r="BO134" s="103"/>
      <c r="BP134" s="103"/>
      <c r="BQ134" s="103"/>
      <c r="BR134" s="103"/>
      <c r="BS134" s="103"/>
      <c r="BT134" s="103"/>
      <c r="BU134" s="103"/>
      <c r="BV134" s="103"/>
      <c r="BW134" s="103"/>
      <c r="BX134" s="103"/>
      <c r="BY134" s="103"/>
      <c r="BZ134" s="103"/>
      <c r="CA134" s="103"/>
      <c r="CB134" s="103"/>
      <c r="CC134" s="103"/>
      <c r="CD134" s="103"/>
      <c r="CE134" s="103"/>
      <c r="CF134" s="103"/>
      <c r="CG134" s="103"/>
      <c r="CH134" s="103"/>
      <c r="CI134" s="103"/>
      <c r="CJ134" s="103"/>
      <c r="CK134" s="103"/>
      <c r="CL134" s="103"/>
      <c r="CM134" s="103"/>
      <c r="CN134" s="103"/>
      <c r="CO134" s="103"/>
      <c r="CP134" s="103"/>
      <c r="CQ134" s="103"/>
      <c r="CR134" s="103"/>
      <c r="CS134" s="103"/>
      <c r="CT134" s="103"/>
      <c r="CU134" s="103"/>
      <c r="CV134" s="103"/>
      <c r="CW134" s="103"/>
      <c r="CX134" s="103"/>
      <c r="CY134" s="103"/>
      <c r="CZ134" s="103"/>
      <c r="DA134" s="103"/>
      <c r="DB134" s="103"/>
      <c r="DC134" s="103"/>
      <c r="DD134" s="103"/>
      <c r="DE134" s="103"/>
      <c r="DF134" s="103"/>
      <c r="DG134" s="103"/>
      <c r="DH134" s="103"/>
      <c r="DI134" s="103"/>
      <c r="DJ134" s="103"/>
      <c r="DK134" s="103"/>
      <c r="DL134" s="103"/>
      <c r="DM134" s="103"/>
      <c r="DN134" s="103"/>
      <c r="DO134" s="103"/>
      <c r="DP134" s="103"/>
      <c r="DQ134" s="103"/>
      <c r="DR134" s="103"/>
      <c r="DS134" s="103"/>
      <c r="DT134" s="103"/>
      <c r="DU134" s="103"/>
      <c r="DV134" s="103"/>
      <c r="DW134" s="103"/>
      <c r="DX134" s="103"/>
      <c r="DY134" s="103"/>
      <c r="DZ134" s="103"/>
      <c r="EA134" s="103"/>
      <c r="EB134" s="103"/>
      <c r="EC134" s="103"/>
      <c r="ED134" s="103"/>
      <c r="EE134" s="103"/>
      <c r="EF134" s="103"/>
      <c r="EG134" s="103"/>
      <c r="EH134" s="103"/>
      <c r="EI134" s="103"/>
      <c r="EJ134" s="103"/>
      <c r="EK134" s="103"/>
      <c r="EL134" s="103"/>
      <c r="EM134" s="103"/>
      <c r="EN134" s="103"/>
      <c r="EO134" s="103"/>
      <c r="EP134" s="103"/>
      <c r="EQ134" s="103"/>
    </row>
    <row r="135" spans="1:147" s="183" customFormat="1" ht="15" customHeight="1" x14ac:dyDescent="0.35">
      <c r="A135" s="358" t="s">
        <v>2155</v>
      </c>
      <c r="B135" s="230" t="s">
        <v>1415</v>
      </c>
      <c r="C135" s="491">
        <v>44927</v>
      </c>
      <c r="D135" s="491">
        <v>46203</v>
      </c>
      <c r="E135" s="555">
        <v>0</v>
      </c>
      <c r="F135" s="560">
        <f>L135+M135+N135+O135</f>
        <v>148</v>
      </c>
      <c r="G135" s="560">
        <f t="shared" si="18"/>
        <v>6.2336787128295841</v>
      </c>
      <c r="H135" s="229" t="s">
        <v>2011</v>
      </c>
      <c r="I135" s="492">
        <v>0</v>
      </c>
      <c r="J135" s="492">
        <v>0</v>
      </c>
      <c r="K135" s="226">
        <v>0</v>
      </c>
      <c r="L135" s="226">
        <v>35</v>
      </c>
      <c r="M135" s="226">
        <v>52</v>
      </c>
      <c r="N135" s="226">
        <v>48</v>
      </c>
      <c r="O135" s="226">
        <v>13</v>
      </c>
      <c r="P135" s="149">
        <v>0</v>
      </c>
      <c r="Q135" s="226" t="s">
        <v>945</v>
      </c>
      <c r="R135" s="226">
        <v>11</v>
      </c>
      <c r="S135" s="226" t="s">
        <v>2357</v>
      </c>
      <c r="T135" s="226" t="s">
        <v>2456</v>
      </c>
      <c r="U135" s="226" t="s">
        <v>2457</v>
      </c>
      <c r="V135" s="226" t="s">
        <v>2458</v>
      </c>
      <c r="W135" s="226" t="s">
        <v>170</v>
      </c>
      <c r="X135" s="226" t="s">
        <v>945</v>
      </c>
      <c r="Y135" s="226" t="s">
        <v>945</v>
      </c>
      <c r="Z135" s="226" t="s">
        <v>736</v>
      </c>
      <c r="AA135" s="532" t="s">
        <v>170</v>
      </c>
      <c r="AB135" s="420"/>
      <c r="AC135" s="416">
        <v>0</v>
      </c>
      <c r="AD135" s="416">
        <v>0</v>
      </c>
      <c r="AE135" s="226" t="s">
        <v>170</v>
      </c>
      <c r="AF135" s="417">
        <v>0</v>
      </c>
      <c r="AG135" s="413">
        <f t="shared" ref="AG135:AG184" si="19">AC135*F135</f>
        <v>0</v>
      </c>
      <c r="AH135" s="413">
        <f t="shared" ref="AH135:AH184" si="20">F135*AF135</f>
        <v>0</v>
      </c>
      <c r="AI135" s="163"/>
      <c r="AJ135" s="163"/>
      <c r="AK135" s="450" t="s">
        <v>47</v>
      </c>
      <c r="AL135" s="451" t="s">
        <v>2459</v>
      </c>
      <c r="AM135" s="451" t="s">
        <v>47</v>
      </c>
      <c r="AN135" s="451" t="s">
        <v>2460</v>
      </c>
      <c r="AO135" s="451" t="s">
        <v>47</v>
      </c>
      <c r="AP135" s="451" t="s">
        <v>2461</v>
      </c>
      <c r="AQ135" s="451" t="s">
        <v>47</v>
      </c>
      <c r="AR135" s="451" t="s">
        <v>2462</v>
      </c>
      <c r="AS135" s="451" t="s">
        <v>47</v>
      </c>
      <c r="AT135" s="451" t="s">
        <v>2463</v>
      </c>
      <c r="AU135" s="451" t="s">
        <v>2035</v>
      </c>
      <c r="AV135" s="451" t="s">
        <v>2464</v>
      </c>
      <c r="AW135" s="451" t="s">
        <v>47</v>
      </c>
      <c r="AX135" s="451" t="s">
        <v>2465</v>
      </c>
      <c r="AY135" s="451" t="s">
        <v>47</v>
      </c>
      <c r="AZ135" s="451" t="s">
        <v>2466</v>
      </c>
      <c r="BA135" s="451" t="s">
        <v>2035</v>
      </c>
      <c r="BB135" s="451" t="s">
        <v>2467</v>
      </c>
      <c r="BC135" s="451" t="s">
        <v>2035</v>
      </c>
      <c r="BD135" s="451" t="s">
        <v>2468</v>
      </c>
      <c r="BE135" s="451" t="s">
        <v>2035</v>
      </c>
      <c r="BF135" s="451" t="s">
        <v>2469</v>
      </c>
      <c r="BG135" s="451" t="s">
        <v>47</v>
      </c>
      <c r="BH135" s="451" t="s">
        <v>2470</v>
      </c>
      <c r="BI135" s="451" t="s">
        <v>170</v>
      </c>
      <c r="BJ135" s="103"/>
      <c r="BK135" s="103"/>
      <c r="BL135" s="103"/>
      <c r="BM135" s="103"/>
      <c r="BN135" s="103"/>
      <c r="BO135" s="103"/>
      <c r="BP135" s="103"/>
      <c r="BQ135" s="103"/>
      <c r="BR135" s="103"/>
      <c r="BS135" s="103"/>
      <c r="BT135" s="103"/>
      <c r="BU135" s="103"/>
      <c r="BV135" s="103"/>
      <c r="BW135" s="103"/>
      <c r="BX135" s="103"/>
      <c r="BY135" s="103"/>
      <c r="BZ135" s="103"/>
      <c r="CA135" s="103"/>
      <c r="CB135" s="103"/>
      <c r="CC135" s="103"/>
      <c r="CD135" s="103"/>
      <c r="CE135" s="103"/>
      <c r="CF135" s="103"/>
      <c r="CG135" s="103"/>
      <c r="CH135" s="103"/>
      <c r="CI135" s="103"/>
      <c r="CJ135" s="103"/>
      <c r="CK135" s="103"/>
      <c r="CL135" s="103"/>
      <c r="CM135" s="103"/>
      <c r="CN135" s="103"/>
      <c r="CO135" s="103"/>
      <c r="CP135" s="103"/>
      <c r="CQ135" s="103"/>
      <c r="CR135" s="103"/>
      <c r="CS135" s="103"/>
      <c r="CT135" s="103"/>
      <c r="CU135" s="103"/>
      <c r="CV135" s="103"/>
      <c r="CW135" s="103"/>
      <c r="CX135" s="103"/>
      <c r="CY135" s="103"/>
      <c r="CZ135" s="103"/>
      <c r="DA135" s="103"/>
      <c r="DB135" s="103"/>
      <c r="DC135" s="103"/>
      <c r="DD135" s="103"/>
      <c r="DE135" s="103"/>
      <c r="DF135" s="103"/>
      <c r="DG135" s="103"/>
      <c r="DH135" s="103"/>
      <c r="DI135" s="103"/>
      <c r="DJ135" s="103"/>
      <c r="DK135" s="103"/>
      <c r="DL135" s="103"/>
      <c r="DM135" s="103"/>
      <c r="DN135" s="103"/>
      <c r="DO135" s="103"/>
      <c r="DP135" s="103"/>
      <c r="DQ135" s="103"/>
      <c r="DR135" s="103"/>
      <c r="DS135" s="103"/>
      <c r="DT135" s="103"/>
      <c r="DU135" s="103"/>
      <c r="DV135" s="103"/>
      <c r="DW135" s="103"/>
      <c r="DX135" s="103"/>
      <c r="DY135" s="103"/>
      <c r="DZ135" s="103"/>
      <c r="EA135" s="103"/>
      <c r="EB135" s="103"/>
      <c r="EC135" s="103"/>
      <c r="ED135" s="103"/>
      <c r="EE135" s="103"/>
      <c r="EF135" s="103"/>
      <c r="EG135" s="103"/>
      <c r="EH135" s="103"/>
      <c r="EI135" s="103"/>
      <c r="EJ135" s="103"/>
      <c r="EK135" s="103"/>
      <c r="EL135" s="103"/>
      <c r="EM135" s="103"/>
      <c r="EN135" s="103"/>
      <c r="EO135" s="103"/>
      <c r="EP135" s="103"/>
      <c r="EQ135" s="103"/>
    </row>
    <row r="136" spans="1:147" s="183" customFormat="1" ht="15" customHeight="1" x14ac:dyDescent="0.35">
      <c r="A136" s="358" t="s">
        <v>2155</v>
      </c>
      <c r="B136" s="230" t="s">
        <v>1423</v>
      </c>
      <c r="C136" s="491">
        <v>44927</v>
      </c>
      <c r="D136" s="491">
        <v>46203</v>
      </c>
      <c r="E136" s="555">
        <v>0</v>
      </c>
      <c r="F136" s="560">
        <f>L136+M136+N136+O136</f>
        <v>118</v>
      </c>
      <c r="G136" s="560">
        <f t="shared" si="18"/>
        <v>4.9700951899587231</v>
      </c>
      <c r="H136" s="229" t="s">
        <v>2011</v>
      </c>
      <c r="I136" s="229">
        <v>0</v>
      </c>
      <c r="J136" s="229">
        <v>0</v>
      </c>
      <c r="K136" s="229">
        <v>0</v>
      </c>
      <c r="L136" s="229">
        <v>10</v>
      </c>
      <c r="M136" s="229">
        <v>47</v>
      </c>
      <c r="N136" s="229">
        <v>46</v>
      </c>
      <c r="O136" s="229">
        <v>15</v>
      </c>
      <c r="P136" s="492">
        <v>0</v>
      </c>
      <c r="Q136" s="229" t="s">
        <v>945</v>
      </c>
      <c r="R136" s="229">
        <v>11</v>
      </c>
      <c r="S136" s="229" t="s">
        <v>2357</v>
      </c>
      <c r="T136" s="229" t="s">
        <v>2456</v>
      </c>
      <c r="U136" s="229" t="s">
        <v>2457</v>
      </c>
      <c r="V136" s="229" t="s">
        <v>2458</v>
      </c>
      <c r="W136" s="229" t="s">
        <v>170</v>
      </c>
      <c r="X136" s="229" t="s">
        <v>945</v>
      </c>
      <c r="Y136" s="229" t="s">
        <v>945</v>
      </c>
      <c r="Z136" s="229" t="s">
        <v>736</v>
      </c>
      <c r="AA136" s="368"/>
      <c r="AB136" s="420"/>
      <c r="AC136" s="416">
        <v>0</v>
      </c>
      <c r="AD136" s="416">
        <v>0</v>
      </c>
      <c r="AE136" s="229" t="s">
        <v>170</v>
      </c>
      <c r="AF136" s="416">
        <v>0</v>
      </c>
      <c r="AG136" s="413">
        <f t="shared" si="19"/>
        <v>0</v>
      </c>
      <c r="AH136" s="413">
        <f t="shared" si="20"/>
        <v>0</v>
      </c>
      <c r="AI136" s="163"/>
      <c r="AJ136" s="163"/>
      <c r="AK136" s="453" t="s">
        <v>2035</v>
      </c>
      <c r="AL136" s="454" t="s">
        <v>2471</v>
      </c>
      <c r="AM136" s="454" t="s">
        <v>2035</v>
      </c>
      <c r="AN136" s="454" t="s">
        <v>2471</v>
      </c>
      <c r="AO136" s="454" t="s">
        <v>2035</v>
      </c>
      <c r="AP136" s="454" t="s">
        <v>2471</v>
      </c>
      <c r="AQ136" s="454" t="s">
        <v>2035</v>
      </c>
      <c r="AR136" s="454" t="s">
        <v>2471</v>
      </c>
      <c r="AS136" s="454" t="s">
        <v>2035</v>
      </c>
      <c r="AT136" s="454" t="s">
        <v>2471</v>
      </c>
      <c r="AU136" s="454" t="s">
        <v>2035</v>
      </c>
      <c r="AV136" s="454" t="s">
        <v>2471</v>
      </c>
      <c r="AW136" s="454" t="s">
        <v>2035</v>
      </c>
      <c r="AX136" s="454" t="s">
        <v>2471</v>
      </c>
      <c r="AY136" s="454" t="s">
        <v>2035</v>
      </c>
      <c r="AZ136" s="454" t="s">
        <v>2471</v>
      </c>
      <c r="BA136" s="454" t="s">
        <v>2035</v>
      </c>
      <c r="BB136" s="454" t="s">
        <v>2471</v>
      </c>
      <c r="BC136" s="454" t="s">
        <v>2035</v>
      </c>
      <c r="BD136" s="454" t="s">
        <v>2471</v>
      </c>
      <c r="BE136" s="454" t="s">
        <v>2035</v>
      </c>
      <c r="BF136" s="454" t="s">
        <v>2471</v>
      </c>
      <c r="BG136" s="454" t="s">
        <v>2035</v>
      </c>
      <c r="BH136" s="454" t="s">
        <v>2471</v>
      </c>
      <c r="BI136" s="454" t="s">
        <v>170</v>
      </c>
      <c r="BJ136" s="103"/>
      <c r="BK136" s="103"/>
      <c r="BL136" s="103"/>
      <c r="BM136" s="103"/>
      <c r="BN136" s="103"/>
      <c r="BO136" s="103"/>
      <c r="BP136" s="103"/>
      <c r="BQ136" s="103"/>
      <c r="BR136" s="103"/>
      <c r="BS136" s="103"/>
      <c r="BT136" s="103"/>
      <c r="BU136" s="103"/>
      <c r="BV136" s="103"/>
      <c r="BW136" s="103"/>
      <c r="BX136" s="103"/>
      <c r="BY136" s="103"/>
      <c r="BZ136" s="103"/>
      <c r="CA136" s="103"/>
      <c r="CB136" s="103"/>
      <c r="CC136" s="103"/>
      <c r="CD136" s="103"/>
      <c r="CE136" s="103"/>
      <c r="CF136" s="103"/>
      <c r="CG136" s="103"/>
      <c r="CH136" s="103"/>
      <c r="CI136" s="103"/>
      <c r="CJ136" s="103"/>
      <c r="CK136" s="103"/>
      <c r="CL136" s="103"/>
      <c r="CM136" s="103"/>
      <c r="CN136" s="103"/>
      <c r="CO136" s="103"/>
      <c r="CP136" s="103"/>
      <c r="CQ136" s="103"/>
      <c r="CR136" s="103"/>
      <c r="CS136" s="103"/>
      <c r="CT136" s="103"/>
      <c r="CU136" s="103"/>
      <c r="CV136" s="103"/>
      <c r="CW136" s="103"/>
      <c r="CX136" s="103"/>
      <c r="CY136" s="103"/>
      <c r="CZ136" s="103"/>
      <c r="DA136" s="103"/>
      <c r="DB136" s="103"/>
      <c r="DC136" s="103"/>
      <c r="DD136" s="103"/>
      <c r="DE136" s="103"/>
      <c r="DF136" s="103"/>
      <c r="DG136" s="103"/>
      <c r="DH136" s="103"/>
      <c r="DI136" s="103"/>
      <c r="DJ136" s="103"/>
      <c r="DK136" s="103"/>
      <c r="DL136" s="103"/>
      <c r="DM136" s="103"/>
      <c r="DN136" s="103"/>
      <c r="DO136" s="103"/>
      <c r="DP136" s="103"/>
      <c r="DQ136" s="103"/>
      <c r="DR136" s="103"/>
      <c r="DS136" s="103"/>
      <c r="DT136" s="103"/>
      <c r="DU136" s="103"/>
      <c r="DV136" s="103"/>
      <c r="DW136" s="103"/>
      <c r="DX136" s="103"/>
      <c r="DY136" s="103"/>
      <c r="DZ136" s="103"/>
      <c r="EA136" s="103"/>
      <c r="EB136" s="103"/>
      <c r="EC136" s="103"/>
      <c r="ED136" s="103"/>
      <c r="EE136" s="103"/>
      <c r="EF136" s="103"/>
      <c r="EG136" s="103"/>
      <c r="EH136" s="103"/>
      <c r="EI136" s="103"/>
      <c r="EJ136" s="103"/>
      <c r="EK136" s="103"/>
      <c r="EL136" s="103"/>
      <c r="EM136" s="103"/>
      <c r="EN136" s="103"/>
      <c r="EO136" s="103"/>
      <c r="EP136" s="103"/>
      <c r="EQ136" s="103"/>
    </row>
    <row r="137" spans="1:147" s="183" customFormat="1" ht="15" customHeight="1" x14ac:dyDescent="0.35">
      <c r="A137" s="358" t="s">
        <v>2155</v>
      </c>
      <c r="B137" s="230" t="s">
        <v>1430</v>
      </c>
      <c r="C137" s="491">
        <v>44927</v>
      </c>
      <c r="D137" s="491">
        <v>46203</v>
      </c>
      <c r="E137" s="555">
        <v>0</v>
      </c>
      <c r="F137" s="560">
        <f>L137+M137+N137+O137</f>
        <v>1463.56</v>
      </c>
      <c r="G137" s="560">
        <f>F137/23.742</f>
        <v>61.644343357762608</v>
      </c>
      <c r="H137" s="229" t="s">
        <v>2011</v>
      </c>
      <c r="I137" s="229">
        <v>0</v>
      </c>
      <c r="J137" s="229">
        <v>0</v>
      </c>
      <c r="K137" s="229">
        <v>0</v>
      </c>
      <c r="L137" s="229">
        <v>370.02</v>
      </c>
      <c r="M137" s="229">
        <v>750.18</v>
      </c>
      <c r="N137" s="229">
        <v>278.18</v>
      </c>
      <c r="O137" s="229">
        <v>65.180000000000007</v>
      </c>
      <c r="P137" s="492">
        <v>0</v>
      </c>
      <c r="Q137" s="229" t="s">
        <v>945</v>
      </c>
      <c r="R137" s="229" t="s">
        <v>170</v>
      </c>
      <c r="S137" s="229" t="s">
        <v>170</v>
      </c>
      <c r="T137" s="229" t="s">
        <v>2456</v>
      </c>
      <c r="U137" s="229" t="s">
        <v>2472</v>
      </c>
      <c r="V137" s="229" t="s">
        <v>2473</v>
      </c>
      <c r="W137" s="229" t="s">
        <v>170</v>
      </c>
      <c r="X137" s="229" t="s">
        <v>945</v>
      </c>
      <c r="Y137" s="229" t="s">
        <v>2474</v>
      </c>
      <c r="Z137" s="229" t="s">
        <v>736</v>
      </c>
      <c r="AA137" s="368"/>
      <c r="AB137" s="420"/>
      <c r="AC137" s="416">
        <v>0</v>
      </c>
      <c r="AD137" s="416">
        <v>0</v>
      </c>
      <c r="AE137" s="229" t="s">
        <v>170</v>
      </c>
      <c r="AF137" s="416">
        <v>0</v>
      </c>
      <c r="AG137" s="413">
        <f t="shared" si="19"/>
        <v>0</v>
      </c>
      <c r="AH137" s="413">
        <f t="shared" si="20"/>
        <v>0</v>
      </c>
      <c r="AI137" s="163"/>
      <c r="AJ137" s="163"/>
      <c r="AK137" s="453" t="s">
        <v>47</v>
      </c>
      <c r="AL137" s="454" t="s">
        <v>2459</v>
      </c>
      <c r="AM137" s="454" t="s">
        <v>47</v>
      </c>
      <c r="AN137" s="454" t="s">
        <v>2460</v>
      </c>
      <c r="AO137" s="454" t="s">
        <v>47</v>
      </c>
      <c r="AP137" s="454" t="s">
        <v>2461</v>
      </c>
      <c r="AQ137" s="454" t="s">
        <v>47</v>
      </c>
      <c r="AR137" s="454" t="s">
        <v>2462</v>
      </c>
      <c r="AS137" s="454" t="s">
        <v>47</v>
      </c>
      <c r="AT137" s="454" t="s">
        <v>2463</v>
      </c>
      <c r="AU137" s="454" t="s">
        <v>2035</v>
      </c>
      <c r="AV137" s="454" t="s">
        <v>2464</v>
      </c>
      <c r="AW137" s="454" t="s">
        <v>47</v>
      </c>
      <c r="AX137" s="454" t="s">
        <v>2465</v>
      </c>
      <c r="AY137" s="454" t="s">
        <v>47</v>
      </c>
      <c r="AZ137" s="454" t="s">
        <v>2466</v>
      </c>
      <c r="BA137" s="454" t="s">
        <v>2035</v>
      </c>
      <c r="BB137" s="454" t="s">
        <v>2035</v>
      </c>
      <c r="BC137" s="454" t="s">
        <v>2467</v>
      </c>
      <c r="BD137" s="454" t="s">
        <v>2468</v>
      </c>
      <c r="BE137" s="454" t="s">
        <v>2035</v>
      </c>
      <c r="BF137" s="454" t="s">
        <v>2469</v>
      </c>
      <c r="BG137" s="454" t="s">
        <v>47</v>
      </c>
      <c r="BH137" s="454" t="s">
        <v>2470</v>
      </c>
      <c r="BI137" s="454" t="s">
        <v>170</v>
      </c>
      <c r="BJ137" s="103"/>
      <c r="BK137" s="103"/>
      <c r="BL137" s="103"/>
      <c r="BM137" s="103"/>
      <c r="BN137" s="103"/>
      <c r="BO137" s="103"/>
      <c r="BP137" s="103"/>
      <c r="BQ137" s="103"/>
      <c r="BR137" s="103"/>
      <c r="BS137" s="103"/>
      <c r="BT137" s="103"/>
      <c r="BU137" s="103"/>
      <c r="BV137" s="103"/>
      <c r="BW137" s="103"/>
      <c r="BX137" s="103"/>
      <c r="BY137" s="103"/>
      <c r="BZ137" s="103"/>
      <c r="CA137" s="103"/>
      <c r="CB137" s="103"/>
      <c r="CC137" s="103"/>
      <c r="CD137" s="103"/>
      <c r="CE137" s="103"/>
      <c r="CF137" s="103"/>
      <c r="CG137" s="103"/>
      <c r="CH137" s="103"/>
      <c r="CI137" s="103"/>
      <c r="CJ137" s="103"/>
      <c r="CK137" s="103"/>
      <c r="CL137" s="103"/>
      <c r="CM137" s="103"/>
      <c r="CN137" s="103"/>
      <c r="CO137" s="103"/>
      <c r="CP137" s="103"/>
      <c r="CQ137" s="103"/>
      <c r="CR137" s="103"/>
      <c r="CS137" s="103"/>
      <c r="CT137" s="103"/>
      <c r="CU137" s="103"/>
      <c r="CV137" s="103"/>
      <c r="CW137" s="103"/>
      <c r="CX137" s="103"/>
      <c r="CY137" s="103"/>
      <c r="CZ137" s="103"/>
      <c r="DA137" s="103"/>
      <c r="DB137" s="103"/>
      <c r="DC137" s="103"/>
      <c r="DD137" s="103"/>
      <c r="DE137" s="103"/>
      <c r="DF137" s="103"/>
      <c r="DG137" s="103"/>
      <c r="DH137" s="103"/>
      <c r="DI137" s="103"/>
      <c r="DJ137" s="103"/>
      <c r="DK137" s="103"/>
      <c r="DL137" s="103"/>
      <c r="DM137" s="103"/>
      <c r="DN137" s="103"/>
      <c r="DO137" s="103"/>
      <c r="DP137" s="103"/>
      <c r="DQ137" s="103"/>
      <c r="DR137" s="103"/>
      <c r="DS137" s="103"/>
      <c r="DT137" s="103"/>
      <c r="DU137" s="103"/>
      <c r="DV137" s="103"/>
      <c r="DW137" s="103"/>
      <c r="DX137" s="103"/>
      <c r="DY137" s="103"/>
      <c r="DZ137" s="103"/>
      <c r="EA137" s="103"/>
      <c r="EB137" s="103"/>
      <c r="EC137" s="103"/>
      <c r="ED137" s="103"/>
      <c r="EE137" s="103"/>
      <c r="EF137" s="103"/>
      <c r="EG137" s="103"/>
      <c r="EH137" s="103"/>
      <c r="EI137" s="103"/>
      <c r="EJ137" s="103"/>
      <c r="EK137" s="103"/>
      <c r="EL137" s="103"/>
      <c r="EM137" s="103"/>
      <c r="EN137" s="103"/>
      <c r="EO137" s="103"/>
      <c r="EP137" s="103"/>
      <c r="EQ137" s="103"/>
    </row>
    <row r="138" spans="1:147" s="183" customFormat="1" ht="15" customHeight="1" x14ac:dyDescent="0.35">
      <c r="A138" s="358" t="s">
        <v>2155</v>
      </c>
      <c r="B138" s="230" t="s">
        <v>2475</v>
      </c>
      <c r="C138" s="491">
        <v>45108</v>
      </c>
      <c r="D138" s="491">
        <v>46387</v>
      </c>
      <c r="E138" s="555">
        <v>0</v>
      </c>
      <c r="F138" s="560">
        <f>L138+M138+N138+O138</f>
        <v>1897</v>
      </c>
      <c r="G138" s="560">
        <f t="shared" si="18"/>
        <v>79.900598096200824</v>
      </c>
      <c r="H138" s="229" t="s">
        <v>2011</v>
      </c>
      <c r="I138" s="229">
        <v>0</v>
      </c>
      <c r="J138" s="229">
        <v>0</v>
      </c>
      <c r="K138" s="229">
        <v>0</v>
      </c>
      <c r="L138" s="229">
        <v>227.6</v>
      </c>
      <c r="M138" s="229">
        <v>513</v>
      </c>
      <c r="N138" s="229">
        <v>582.29999999999995</v>
      </c>
      <c r="O138" s="229">
        <v>574.1</v>
      </c>
      <c r="P138" s="492">
        <v>0</v>
      </c>
      <c r="Q138" s="229" t="s">
        <v>945</v>
      </c>
      <c r="R138" s="229">
        <v>0</v>
      </c>
      <c r="S138" s="229" t="s">
        <v>170</v>
      </c>
      <c r="T138" s="229" t="s">
        <v>2456</v>
      </c>
      <c r="U138" s="229" t="s">
        <v>2476</v>
      </c>
      <c r="V138" s="229" t="s">
        <v>2477</v>
      </c>
      <c r="W138" s="229" t="s">
        <v>170</v>
      </c>
      <c r="X138" s="229" t="s">
        <v>945</v>
      </c>
      <c r="Y138" s="229" t="s">
        <v>945</v>
      </c>
      <c r="Z138" s="229" t="s">
        <v>736</v>
      </c>
      <c r="AA138" s="368"/>
      <c r="AB138" s="420"/>
      <c r="AC138" s="416">
        <v>0</v>
      </c>
      <c r="AD138" s="416">
        <v>0</v>
      </c>
      <c r="AE138" s="229" t="s">
        <v>170</v>
      </c>
      <c r="AF138" s="416">
        <v>0</v>
      </c>
      <c r="AG138" s="413">
        <f t="shared" si="19"/>
        <v>0</v>
      </c>
      <c r="AH138" s="413">
        <f t="shared" si="20"/>
        <v>0</v>
      </c>
      <c r="AI138" s="163"/>
      <c r="AJ138" s="163"/>
      <c r="AK138" s="453" t="s">
        <v>2035</v>
      </c>
      <c r="AL138" s="454" t="s">
        <v>2471</v>
      </c>
      <c r="AM138" s="454" t="s">
        <v>2035</v>
      </c>
      <c r="AN138" s="454" t="s">
        <v>2471</v>
      </c>
      <c r="AO138" s="454" t="s">
        <v>2035</v>
      </c>
      <c r="AP138" s="454" t="s">
        <v>2471</v>
      </c>
      <c r="AQ138" s="454" t="s">
        <v>2035</v>
      </c>
      <c r="AR138" s="454" t="s">
        <v>2471</v>
      </c>
      <c r="AS138" s="454" t="s">
        <v>2035</v>
      </c>
      <c r="AT138" s="454" t="s">
        <v>2471</v>
      </c>
      <c r="AU138" s="454" t="s">
        <v>2035</v>
      </c>
      <c r="AV138" s="454" t="s">
        <v>2471</v>
      </c>
      <c r="AW138" s="454" t="s">
        <v>2035</v>
      </c>
      <c r="AX138" s="454" t="s">
        <v>2471</v>
      </c>
      <c r="AY138" s="454" t="s">
        <v>2035</v>
      </c>
      <c r="AZ138" s="454" t="s">
        <v>2478</v>
      </c>
      <c r="BA138" s="454" t="s">
        <v>2035</v>
      </c>
      <c r="BB138" s="454" t="s">
        <v>2471</v>
      </c>
      <c r="BC138" s="454" t="s">
        <v>2035</v>
      </c>
      <c r="BD138" s="454" t="s">
        <v>2471</v>
      </c>
      <c r="BE138" s="454" t="s">
        <v>2035</v>
      </c>
      <c r="BF138" s="454" t="s">
        <v>2471</v>
      </c>
      <c r="BG138" s="454" t="s">
        <v>2035</v>
      </c>
      <c r="BH138" s="454" t="s">
        <v>2471</v>
      </c>
      <c r="BI138" s="454" t="s">
        <v>170</v>
      </c>
      <c r="BJ138" s="103"/>
      <c r="BK138" s="103"/>
      <c r="BL138" s="103"/>
      <c r="BM138" s="103"/>
      <c r="BN138" s="103"/>
      <c r="BO138" s="103"/>
      <c r="BP138" s="103"/>
      <c r="BQ138" s="103"/>
      <c r="BR138" s="103"/>
      <c r="BS138" s="103"/>
      <c r="BT138" s="103"/>
      <c r="BU138" s="103"/>
      <c r="BV138" s="103"/>
      <c r="BW138" s="103"/>
      <c r="BX138" s="103"/>
      <c r="BY138" s="103"/>
      <c r="BZ138" s="103"/>
      <c r="CA138" s="103"/>
      <c r="CB138" s="103"/>
      <c r="CC138" s="103"/>
      <c r="CD138" s="103"/>
      <c r="CE138" s="103"/>
      <c r="CF138" s="103"/>
      <c r="CG138" s="103"/>
      <c r="CH138" s="103"/>
      <c r="CI138" s="103"/>
      <c r="CJ138" s="103"/>
      <c r="CK138" s="103"/>
      <c r="CL138" s="103"/>
      <c r="CM138" s="103"/>
      <c r="CN138" s="103"/>
      <c r="CO138" s="103"/>
      <c r="CP138" s="103"/>
      <c r="CQ138" s="103"/>
      <c r="CR138" s="103"/>
      <c r="CS138" s="103"/>
      <c r="CT138" s="103"/>
      <c r="CU138" s="103"/>
      <c r="CV138" s="103"/>
      <c r="CW138" s="103"/>
      <c r="CX138" s="103"/>
      <c r="CY138" s="103"/>
      <c r="CZ138" s="103"/>
      <c r="DA138" s="103"/>
      <c r="DB138" s="103"/>
      <c r="DC138" s="103"/>
      <c r="DD138" s="103"/>
      <c r="DE138" s="103"/>
      <c r="DF138" s="103"/>
      <c r="DG138" s="103"/>
      <c r="DH138" s="103"/>
      <c r="DI138" s="103"/>
      <c r="DJ138" s="103"/>
      <c r="DK138" s="103"/>
      <c r="DL138" s="103"/>
      <c r="DM138" s="103"/>
      <c r="DN138" s="103"/>
      <c r="DO138" s="103"/>
      <c r="DP138" s="103"/>
      <c r="DQ138" s="103"/>
      <c r="DR138" s="103"/>
      <c r="DS138" s="103"/>
      <c r="DT138" s="103"/>
      <c r="DU138" s="103"/>
      <c r="DV138" s="103"/>
      <c r="DW138" s="103"/>
      <c r="DX138" s="103"/>
      <c r="DY138" s="103"/>
      <c r="DZ138" s="103"/>
      <c r="EA138" s="103"/>
      <c r="EB138" s="103"/>
      <c r="EC138" s="103"/>
      <c r="ED138" s="103"/>
      <c r="EE138" s="103"/>
      <c r="EF138" s="103"/>
      <c r="EG138" s="103"/>
      <c r="EH138" s="103"/>
      <c r="EI138" s="103"/>
      <c r="EJ138" s="103"/>
      <c r="EK138" s="103"/>
      <c r="EL138" s="103"/>
      <c r="EM138" s="103"/>
      <c r="EN138" s="103"/>
      <c r="EO138" s="103"/>
      <c r="EP138" s="103"/>
      <c r="EQ138" s="103"/>
    </row>
    <row r="139" spans="1:147" ht="15" customHeight="1" x14ac:dyDescent="0.35">
      <c r="A139" s="358" t="s">
        <v>2056</v>
      </c>
      <c r="B139" s="81" t="s">
        <v>1465</v>
      </c>
      <c r="C139" s="486">
        <v>44197</v>
      </c>
      <c r="D139" s="486">
        <v>44561</v>
      </c>
      <c r="E139" s="577">
        <v>0</v>
      </c>
      <c r="F139" s="578">
        <v>0</v>
      </c>
      <c r="G139" s="579">
        <f t="shared" ref="G139" si="21">E139/25.462</f>
        <v>0</v>
      </c>
      <c r="H139" s="474" t="s">
        <v>2011</v>
      </c>
      <c r="I139" s="145">
        <v>0</v>
      </c>
      <c r="J139" s="145">
        <v>0</v>
      </c>
      <c r="K139" s="145">
        <v>0</v>
      </c>
      <c r="L139" s="145">
        <v>0</v>
      </c>
      <c r="M139" s="145">
        <v>0</v>
      </c>
      <c r="N139" s="145">
        <v>0</v>
      </c>
      <c r="O139" s="145">
        <v>0</v>
      </c>
      <c r="P139" s="475">
        <v>0</v>
      </c>
      <c r="Q139" s="476">
        <v>0</v>
      </c>
      <c r="R139" s="477">
        <v>0</v>
      </c>
      <c r="S139" s="476" t="s">
        <v>2017</v>
      </c>
      <c r="T139" s="478" t="s">
        <v>2094</v>
      </c>
      <c r="U139" s="479" t="s">
        <v>2017</v>
      </c>
      <c r="V139" s="479" t="s">
        <v>2017</v>
      </c>
      <c r="W139" s="400" t="s">
        <v>2017</v>
      </c>
      <c r="X139" s="479" t="s">
        <v>2017</v>
      </c>
      <c r="Y139" s="479" t="s">
        <v>2017</v>
      </c>
      <c r="Z139" s="479" t="s">
        <v>2017</v>
      </c>
      <c r="AA139" s="266"/>
      <c r="AB139" s="419"/>
      <c r="AC139" s="221">
        <v>0</v>
      </c>
      <c r="AD139" s="82">
        <v>0</v>
      </c>
      <c r="AE139" s="411" t="s">
        <v>102</v>
      </c>
      <c r="AF139" s="412">
        <v>0</v>
      </c>
      <c r="AG139" s="413">
        <f t="shared" si="19"/>
        <v>0</v>
      </c>
      <c r="AH139" s="413">
        <f t="shared" si="20"/>
        <v>0</v>
      </c>
      <c r="AI139" s="106"/>
      <c r="AJ139" s="105"/>
      <c r="AK139" s="449"/>
      <c r="AL139" s="449"/>
      <c r="AM139" s="449"/>
      <c r="AN139" s="449"/>
      <c r="AO139" s="449"/>
      <c r="AP139" s="449"/>
      <c r="AQ139" s="449"/>
      <c r="AR139" s="449"/>
      <c r="AS139" s="449"/>
      <c r="AT139" s="449"/>
      <c r="AU139" s="449"/>
      <c r="AV139" s="449"/>
      <c r="AW139" s="449"/>
      <c r="AX139" s="449"/>
      <c r="AY139" s="449"/>
      <c r="AZ139" s="449"/>
      <c r="BA139" s="449"/>
      <c r="BB139" s="449"/>
      <c r="BC139" s="449"/>
      <c r="BD139" s="449"/>
      <c r="BE139" s="449"/>
      <c r="BF139" s="449"/>
      <c r="BG139" s="449"/>
      <c r="BH139" s="449"/>
      <c r="BI139" s="448"/>
    </row>
    <row r="140" spans="1:147" ht="15" customHeight="1" x14ac:dyDescent="0.35">
      <c r="A140" s="358" t="s">
        <v>2056</v>
      </c>
      <c r="B140" s="81" t="s">
        <v>1478</v>
      </c>
      <c r="C140" s="486">
        <v>44197</v>
      </c>
      <c r="D140" s="486">
        <v>46022</v>
      </c>
      <c r="E140" s="580">
        <v>1000</v>
      </c>
      <c r="F140" s="306">
        <v>1000</v>
      </c>
      <c r="G140" s="307">
        <v>0</v>
      </c>
      <c r="H140" s="474" t="s">
        <v>2011</v>
      </c>
      <c r="I140" s="145">
        <v>0</v>
      </c>
      <c r="J140" s="145">
        <v>30</v>
      </c>
      <c r="K140" s="145">
        <v>235</v>
      </c>
      <c r="L140" s="145">
        <v>245</v>
      </c>
      <c r="M140" s="145">
        <v>245</v>
      </c>
      <c r="N140" s="145">
        <v>245</v>
      </c>
      <c r="O140" s="145">
        <v>0</v>
      </c>
      <c r="P140" s="475">
        <v>0</v>
      </c>
      <c r="Q140" s="476" t="s">
        <v>2479</v>
      </c>
      <c r="R140" s="477">
        <v>0</v>
      </c>
      <c r="S140" s="476" t="s">
        <v>2017</v>
      </c>
      <c r="T140" s="478" t="s">
        <v>2094</v>
      </c>
      <c r="U140" s="479" t="s">
        <v>2480</v>
      </c>
      <c r="V140" s="479" t="s">
        <v>2017</v>
      </c>
      <c r="W140" s="400">
        <v>1000</v>
      </c>
      <c r="X140" s="479"/>
      <c r="Y140" s="479"/>
      <c r="Z140" s="479" t="s">
        <v>2481</v>
      </c>
      <c r="AA140" s="266"/>
      <c r="AB140" s="419" t="s">
        <v>2482</v>
      </c>
      <c r="AC140" s="221">
        <v>0.4</v>
      </c>
      <c r="AD140" s="82">
        <v>0.4</v>
      </c>
      <c r="AE140" s="411" t="s">
        <v>102</v>
      </c>
      <c r="AF140" s="412">
        <v>0</v>
      </c>
      <c r="AG140" s="413">
        <f t="shared" si="19"/>
        <v>400</v>
      </c>
      <c r="AH140" s="413">
        <f t="shared" si="20"/>
        <v>0</v>
      </c>
      <c r="AI140" s="106"/>
      <c r="AJ140" s="105"/>
      <c r="AK140" s="449"/>
      <c r="AL140" s="449"/>
      <c r="AM140" s="449"/>
      <c r="AN140" s="449"/>
      <c r="AO140" s="449"/>
      <c r="AP140" s="449"/>
      <c r="AQ140" s="449"/>
      <c r="AR140" s="449"/>
      <c r="AS140" s="449"/>
      <c r="AT140" s="449"/>
      <c r="AU140" s="449"/>
      <c r="AV140" s="449"/>
      <c r="AW140" s="449"/>
      <c r="AX140" s="449"/>
      <c r="AY140" s="449"/>
      <c r="AZ140" s="449"/>
      <c r="BA140" s="449"/>
      <c r="BB140" s="449"/>
      <c r="BC140" s="449"/>
      <c r="BD140" s="449"/>
      <c r="BE140" s="449"/>
      <c r="BF140" s="449"/>
      <c r="BG140" s="449"/>
      <c r="BH140" s="449"/>
      <c r="BI140" s="448"/>
    </row>
    <row r="141" spans="1:147" s="104" customFormat="1" ht="15" customHeight="1" x14ac:dyDescent="0.35">
      <c r="A141" s="358" t="s">
        <v>2483</v>
      </c>
      <c r="B141" s="81" t="s">
        <v>1489</v>
      </c>
      <c r="C141" s="486">
        <v>44197</v>
      </c>
      <c r="D141" s="533">
        <v>45291</v>
      </c>
      <c r="E141" s="581">
        <v>0</v>
      </c>
      <c r="F141" s="582">
        <v>0</v>
      </c>
      <c r="G141" s="307">
        <f t="shared" ref="G141" si="22">E141/25.462</f>
        <v>0</v>
      </c>
      <c r="H141" s="474" t="s">
        <v>2011</v>
      </c>
      <c r="I141" s="145">
        <v>0</v>
      </c>
      <c r="J141" s="145">
        <v>0</v>
      </c>
      <c r="K141" s="145">
        <v>0</v>
      </c>
      <c r="L141" s="145">
        <v>0</v>
      </c>
      <c r="M141" s="145">
        <v>0</v>
      </c>
      <c r="N141" s="145">
        <v>0</v>
      </c>
      <c r="O141" s="145">
        <v>0</v>
      </c>
      <c r="P141" s="475">
        <v>8.8000000000000007</v>
      </c>
      <c r="Q141" s="476" t="s">
        <v>2484</v>
      </c>
      <c r="R141" s="477">
        <v>19</v>
      </c>
      <c r="S141" s="476" t="s">
        <v>2485</v>
      </c>
      <c r="T141" s="478" t="s">
        <v>102</v>
      </c>
      <c r="U141" s="479" t="s">
        <v>2017</v>
      </c>
      <c r="V141" s="479" t="s">
        <v>2017</v>
      </c>
      <c r="W141" s="400" t="s">
        <v>2017</v>
      </c>
      <c r="X141" s="479" t="s">
        <v>2017</v>
      </c>
      <c r="Y141" s="479" t="s">
        <v>2017</v>
      </c>
      <c r="Z141" s="479" t="s">
        <v>2017</v>
      </c>
      <c r="AA141" s="266"/>
      <c r="AB141" s="419"/>
      <c r="AC141" s="221">
        <v>0</v>
      </c>
      <c r="AD141" s="82">
        <v>0</v>
      </c>
      <c r="AE141" s="411" t="s">
        <v>102</v>
      </c>
      <c r="AF141" s="412">
        <v>0</v>
      </c>
      <c r="AG141" s="413">
        <f t="shared" si="19"/>
        <v>0</v>
      </c>
      <c r="AH141" s="413">
        <f t="shared" si="20"/>
        <v>0</v>
      </c>
      <c r="AI141" s="185"/>
      <c r="AJ141" s="103"/>
      <c r="AK141" s="449"/>
      <c r="AL141" s="449"/>
      <c r="AM141" s="449"/>
      <c r="AN141" s="449"/>
      <c r="AO141" s="449"/>
      <c r="AP141" s="449"/>
      <c r="AQ141" s="449"/>
      <c r="AR141" s="449"/>
      <c r="AS141" s="449"/>
      <c r="AT141" s="449"/>
      <c r="AU141" s="449"/>
      <c r="AV141" s="449"/>
      <c r="AW141" s="449"/>
      <c r="AX141" s="449"/>
      <c r="AY141" s="449"/>
      <c r="AZ141" s="449"/>
      <c r="BA141" s="449"/>
      <c r="BB141" s="449"/>
      <c r="BC141" s="449"/>
      <c r="BD141" s="449"/>
      <c r="BE141" s="449"/>
      <c r="BF141" s="449"/>
      <c r="BG141" s="449"/>
      <c r="BH141" s="449"/>
      <c r="BI141" s="448"/>
    </row>
    <row r="142" spans="1:147" s="183" customFormat="1" ht="15" customHeight="1" x14ac:dyDescent="0.35">
      <c r="A142" s="358" t="s">
        <v>2010</v>
      </c>
      <c r="B142" s="230" t="s">
        <v>1567</v>
      </c>
      <c r="C142" s="277">
        <v>44927</v>
      </c>
      <c r="D142" s="277">
        <v>46203</v>
      </c>
      <c r="E142" s="555">
        <v>33.700000000000003</v>
      </c>
      <c r="F142" s="556">
        <v>298.5</v>
      </c>
      <c r="G142" s="556">
        <f>F142/23.742</f>
        <v>12.572656052565074</v>
      </c>
      <c r="H142" s="226" t="s">
        <v>2011</v>
      </c>
      <c r="I142" s="149">
        <v>0</v>
      </c>
      <c r="J142" s="149">
        <v>0</v>
      </c>
      <c r="K142" s="149">
        <v>0</v>
      </c>
      <c r="L142" s="149">
        <v>100</v>
      </c>
      <c r="M142" s="149">
        <v>100</v>
      </c>
      <c r="N142" s="149">
        <v>98.5</v>
      </c>
      <c r="O142" s="149">
        <v>0</v>
      </c>
      <c r="P142" s="149">
        <v>0</v>
      </c>
      <c r="Q142" s="226" t="s">
        <v>2486</v>
      </c>
      <c r="R142" s="226">
        <v>0</v>
      </c>
      <c r="S142" s="534" t="s">
        <v>2017</v>
      </c>
      <c r="T142" s="226" t="s">
        <v>2487</v>
      </c>
      <c r="U142" s="337" t="s">
        <v>2488</v>
      </c>
      <c r="V142" s="337" t="s">
        <v>2489</v>
      </c>
      <c r="W142" s="226">
        <v>33.700000000000003</v>
      </c>
      <c r="X142" s="226" t="s">
        <v>170</v>
      </c>
      <c r="Y142" s="226" t="s">
        <v>170</v>
      </c>
      <c r="Z142" s="226" t="s">
        <v>2490</v>
      </c>
      <c r="AA142" s="368"/>
      <c r="AB142" s="420"/>
      <c r="AC142" s="416">
        <v>0</v>
      </c>
      <c r="AD142" s="416">
        <v>0</v>
      </c>
      <c r="AE142" s="229" t="s">
        <v>170</v>
      </c>
      <c r="AF142" s="417">
        <v>0</v>
      </c>
      <c r="AG142" s="413">
        <f t="shared" si="19"/>
        <v>0</v>
      </c>
      <c r="AH142" s="413">
        <f t="shared" si="20"/>
        <v>0</v>
      </c>
      <c r="AI142" s="163"/>
      <c r="AJ142" s="163"/>
      <c r="AK142" s="463" t="s">
        <v>2035</v>
      </c>
      <c r="AL142" s="464" t="s">
        <v>2491</v>
      </c>
      <c r="AM142" s="464" t="s">
        <v>2035</v>
      </c>
      <c r="AN142" s="464" t="s">
        <v>2491</v>
      </c>
      <c r="AO142" s="464" t="s">
        <v>2035</v>
      </c>
      <c r="AP142" s="464" t="s">
        <v>2491</v>
      </c>
      <c r="AQ142" s="464" t="s">
        <v>2035</v>
      </c>
      <c r="AR142" s="464" t="s">
        <v>2491</v>
      </c>
      <c r="AS142" s="464" t="s">
        <v>2035</v>
      </c>
      <c r="AT142" s="464" t="s">
        <v>2491</v>
      </c>
      <c r="AU142" s="464" t="s">
        <v>2035</v>
      </c>
      <c r="AV142" s="464" t="s">
        <v>2491</v>
      </c>
      <c r="AW142" s="464" t="s">
        <v>1636</v>
      </c>
      <c r="AX142" s="464" t="s">
        <v>170</v>
      </c>
      <c r="AY142" s="464" t="s">
        <v>1636</v>
      </c>
      <c r="AZ142" s="464" t="s">
        <v>170</v>
      </c>
      <c r="BA142" s="464" t="s">
        <v>1636</v>
      </c>
      <c r="BB142" s="464" t="s">
        <v>170</v>
      </c>
      <c r="BC142" s="464" t="s">
        <v>1636</v>
      </c>
      <c r="BD142" s="464" t="s">
        <v>170</v>
      </c>
      <c r="BE142" s="464" t="s">
        <v>1636</v>
      </c>
      <c r="BF142" s="464" t="s">
        <v>170</v>
      </c>
      <c r="BG142" s="464" t="s">
        <v>1636</v>
      </c>
      <c r="BH142" s="464" t="s">
        <v>170</v>
      </c>
      <c r="BI142" s="451" t="s">
        <v>170</v>
      </c>
      <c r="BJ142" s="103"/>
      <c r="BK142" s="103"/>
      <c r="BL142" s="103"/>
      <c r="BM142" s="103"/>
      <c r="BN142" s="103"/>
      <c r="BO142" s="103"/>
      <c r="BP142" s="103"/>
      <c r="BQ142" s="103"/>
      <c r="BR142" s="103"/>
      <c r="BS142" s="103"/>
      <c r="BT142" s="103"/>
      <c r="BU142" s="103"/>
      <c r="BV142" s="103"/>
      <c r="BW142" s="103"/>
      <c r="BX142" s="103"/>
      <c r="BY142" s="103"/>
      <c r="BZ142" s="103"/>
      <c r="CA142" s="103"/>
      <c r="CB142" s="103"/>
      <c r="CC142" s="103"/>
      <c r="CD142" s="103"/>
      <c r="CE142" s="103"/>
      <c r="CF142" s="103"/>
      <c r="CG142" s="103"/>
      <c r="CH142" s="103"/>
      <c r="CI142" s="103"/>
      <c r="CJ142" s="103"/>
      <c r="CK142" s="103"/>
      <c r="CL142" s="103"/>
      <c r="CM142" s="103"/>
      <c r="CN142" s="103"/>
      <c r="CO142" s="103"/>
      <c r="CP142" s="103"/>
      <c r="CQ142" s="103"/>
      <c r="CR142" s="103"/>
      <c r="CS142" s="103"/>
      <c r="CT142" s="103"/>
      <c r="CU142" s="103"/>
      <c r="CV142" s="103"/>
      <c r="CW142" s="103"/>
      <c r="CX142" s="103"/>
      <c r="CY142" s="103"/>
      <c r="CZ142" s="103"/>
      <c r="DA142" s="103"/>
      <c r="DB142" s="103"/>
      <c r="DC142" s="103"/>
      <c r="DD142" s="103"/>
      <c r="DE142" s="103"/>
      <c r="DF142" s="103"/>
      <c r="DG142" s="103"/>
      <c r="DH142" s="103"/>
      <c r="DI142" s="103"/>
      <c r="DJ142" s="103"/>
      <c r="DK142" s="103"/>
      <c r="DL142" s="103"/>
      <c r="DM142" s="103"/>
      <c r="DN142" s="103"/>
      <c r="DO142" s="103"/>
      <c r="DP142" s="103"/>
      <c r="DQ142" s="103"/>
      <c r="DR142" s="103"/>
      <c r="DS142" s="103"/>
      <c r="DT142" s="103"/>
      <c r="DU142" s="103"/>
      <c r="DV142" s="103"/>
      <c r="DW142" s="103"/>
      <c r="DX142" s="103"/>
      <c r="DY142" s="103"/>
      <c r="DZ142" s="103"/>
      <c r="EA142" s="103"/>
      <c r="EB142" s="103"/>
      <c r="EC142" s="103"/>
      <c r="ED142" s="103"/>
      <c r="EE142" s="103"/>
      <c r="EF142" s="103"/>
      <c r="EG142" s="103"/>
      <c r="EH142" s="103"/>
      <c r="EI142" s="103"/>
      <c r="EJ142" s="103"/>
      <c r="EK142" s="103"/>
      <c r="EL142" s="103"/>
      <c r="EM142" s="103"/>
      <c r="EN142" s="103"/>
      <c r="EO142" s="103"/>
      <c r="EP142" s="103"/>
      <c r="EQ142" s="103"/>
    </row>
    <row r="143" spans="1:147" ht="15" customHeight="1" x14ac:dyDescent="0.35">
      <c r="A143" s="358" t="s">
        <v>2492</v>
      </c>
      <c r="B143" s="81" t="s">
        <v>1582</v>
      </c>
      <c r="C143" s="486">
        <v>43862</v>
      </c>
      <c r="D143" s="486">
        <v>45657</v>
      </c>
      <c r="E143" s="305">
        <v>690</v>
      </c>
      <c r="F143" s="306">
        <v>690</v>
      </c>
      <c r="G143" s="307">
        <f t="shared" ref="G143:G153" si="23">E143/25.462</f>
        <v>27.09920666090645</v>
      </c>
      <c r="H143" s="474" t="s">
        <v>2011</v>
      </c>
      <c r="I143" s="145">
        <v>0</v>
      </c>
      <c r="J143" s="145">
        <v>0</v>
      </c>
      <c r="K143" s="145">
        <v>215.625</v>
      </c>
      <c r="L143" s="145">
        <v>258.75</v>
      </c>
      <c r="M143" s="145">
        <v>215.625</v>
      </c>
      <c r="N143" s="145">
        <v>0</v>
      </c>
      <c r="O143" s="145">
        <v>0</v>
      </c>
      <c r="P143" s="475">
        <v>0</v>
      </c>
      <c r="Q143" s="476" t="s">
        <v>2017</v>
      </c>
      <c r="R143" s="477">
        <v>0</v>
      </c>
      <c r="S143" s="476" t="s">
        <v>2017</v>
      </c>
      <c r="T143" s="478" t="s">
        <v>2493</v>
      </c>
      <c r="U143" s="479" t="s">
        <v>2494</v>
      </c>
      <c r="V143" s="479" t="s">
        <v>2017</v>
      </c>
      <c r="W143" s="400">
        <v>690</v>
      </c>
      <c r="X143" s="479"/>
      <c r="Y143" s="479"/>
      <c r="Z143" s="479" t="s">
        <v>1585</v>
      </c>
      <c r="AA143" s="266"/>
      <c r="AB143" s="419"/>
      <c r="AC143" s="221">
        <v>0</v>
      </c>
      <c r="AD143" s="82">
        <v>0</v>
      </c>
      <c r="AE143" s="411" t="s">
        <v>102</v>
      </c>
      <c r="AF143" s="412">
        <v>0</v>
      </c>
      <c r="AG143" s="413">
        <f t="shared" si="19"/>
        <v>0</v>
      </c>
      <c r="AH143" s="413">
        <f t="shared" si="20"/>
        <v>0</v>
      </c>
      <c r="AI143" s="106"/>
      <c r="AJ143" s="105"/>
      <c r="AK143" s="449"/>
      <c r="AL143" s="449"/>
      <c r="AM143" s="449"/>
      <c r="AN143" s="449"/>
      <c r="AO143" s="449"/>
      <c r="AP143" s="449"/>
      <c r="AQ143" s="449"/>
      <c r="AR143" s="449"/>
      <c r="AS143" s="449"/>
      <c r="AT143" s="449"/>
      <c r="AU143" s="449"/>
      <c r="AV143" s="449"/>
      <c r="AW143" s="449"/>
      <c r="AX143" s="449"/>
      <c r="AY143" s="449"/>
      <c r="AZ143" s="449"/>
      <c r="BA143" s="449"/>
      <c r="BB143" s="449"/>
      <c r="BC143" s="449"/>
      <c r="BD143" s="449"/>
      <c r="BE143" s="449"/>
      <c r="BF143" s="449"/>
      <c r="BG143" s="449"/>
      <c r="BH143" s="449"/>
      <c r="BI143" s="448"/>
    </row>
    <row r="144" spans="1:147" ht="15" customHeight="1" x14ac:dyDescent="0.35">
      <c r="A144" s="358" t="s">
        <v>2492</v>
      </c>
      <c r="B144" s="81" t="s">
        <v>1593</v>
      </c>
      <c r="C144" s="486">
        <v>44197</v>
      </c>
      <c r="D144" s="486">
        <v>46022</v>
      </c>
      <c r="E144" s="305">
        <v>3400</v>
      </c>
      <c r="F144" s="306">
        <v>3400</v>
      </c>
      <c r="G144" s="307">
        <f t="shared" si="23"/>
        <v>133.53232267693033</v>
      </c>
      <c r="H144" s="474" t="s">
        <v>2011</v>
      </c>
      <c r="I144" s="145">
        <v>0</v>
      </c>
      <c r="J144" s="145">
        <v>0</v>
      </c>
      <c r="K144" s="145">
        <v>70</v>
      </c>
      <c r="L144" s="145">
        <v>1550</v>
      </c>
      <c r="M144" s="145">
        <v>1780</v>
      </c>
      <c r="N144" s="145">
        <v>0</v>
      </c>
      <c r="O144" s="145">
        <v>0</v>
      </c>
      <c r="P144" s="475">
        <v>0</v>
      </c>
      <c r="Q144" s="476" t="s">
        <v>2495</v>
      </c>
      <c r="R144" s="477">
        <v>0</v>
      </c>
      <c r="S144" s="476" t="s">
        <v>2017</v>
      </c>
      <c r="T144" s="478" t="s">
        <v>2493</v>
      </c>
      <c r="U144" s="479" t="s">
        <v>2496</v>
      </c>
      <c r="V144" s="479" t="s">
        <v>2257</v>
      </c>
      <c r="W144" s="400">
        <v>3400</v>
      </c>
      <c r="X144" s="479"/>
      <c r="Y144" s="479" t="s">
        <v>2497</v>
      </c>
      <c r="Z144" s="479" t="s">
        <v>1585</v>
      </c>
      <c r="AA144" s="266"/>
      <c r="AB144" s="419"/>
      <c r="AC144" s="221">
        <v>0</v>
      </c>
      <c r="AD144" s="82">
        <v>0</v>
      </c>
      <c r="AE144" s="411" t="s">
        <v>102</v>
      </c>
      <c r="AF144" s="412">
        <v>0</v>
      </c>
      <c r="AG144" s="413">
        <f t="shared" si="19"/>
        <v>0</v>
      </c>
      <c r="AH144" s="413">
        <f t="shared" si="20"/>
        <v>0</v>
      </c>
      <c r="AI144" s="106"/>
      <c r="AJ144" s="105"/>
      <c r="AK144" s="449"/>
      <c r="AL144" s="449"/>
      <c r="AM144" s="449"/>
      <c r="AN144" s="449"/>
      <c r="AO144" s="449"/>
      <c r="AP144" s="449"/>
      <c r="AQ144" s="449"/>
      <c r="AR144" s="449"/>
      <c r="AS144" s="449"/>
      <c r="AT144" s="449"/>
      <c r="AU144" s="449"/>
      <c r="AV144" s="449"/>
      <c r="AW144" s="449"/>
      <c r="AX144" s="449"/>
      <c r="AY144" s="449"/>
      <c r="AZ144" s="449"/>
      <c r="BA144" s="449"/>
      <c r="BB144" s="449"/>
      <c r="BC144" s="449"/>
      <c r="BD144" s="449"/>
      <c r="BE144" s="449"/>
      <c r="BF144" s="449"/>
      <c r="BG144" s="449"/>
      <c r="BH144" s="449"/>
      <c r="BI144" s="448"/>
    </row>
    <row r="145" spans="1:147" ht="15" customHeight="1" x14ac:dyDescent="0.35">
      <c r="A145" s="358" t="s">
        <v>2492</v>
      </c>
      <c r="B145" s="81" t="s">
        <v>1603</v>
      </c>
      <c r="C145" s="486">
        <v>44197</v>
      </c>
      <c r="D145" s="486">
        <v>46022</v>
      </c>
      <c r="E145" s="305">
        <v>800</v>
      </c>
      <c r="F145" s="306">
        <v>800</v>
      </c>
      <c r="G145" s="307">
        <f t="shared" si="23"/>
        <v>31.419370041630664</v>
      </c>
      <c r="H145" s="474" t="s">
        <v>2011</v>
      </c>
      <c r="I145" s="145">
        <v>0</v>
      </c>
      <c r="J145" s="145">
        <v>9</v>
      </c>
      <c r="K145" s="145">
        <v>317</v>
      </c>
      <c r="L145" s="145">
        <v>237</v>
      </c>
      <c r="M145" s="145">
        <v>237</v>
      </c>
      <c r="N145" s="145">
        <v>0</v>
      </c>
      <c r="O145" s="145">
        <v>0</v>
      </c>
      <c r="P145" s="475">
        <v>0</v>
      </c>
      <c r="Q145" s="476" t="s">
        <v>2017</v>
      </c>
      <c r="R145" s="477">
        <v>0</v>
      </c>
      <c r="S145" s="476" t="s">
        <v>2017</v>
      </c>
      <c r="T145" s="478" t="s">
        <v>2493</v>
      </c>
      <c r="U145" s="479" t="s">
        <v>2498</v>
      </c>
      <c r="V145" s="479" t="s">
        <v>2257</v>
      </c>
      <c r="W145" s="400">
        <v>800</v>
      </c>
      <c r="X145" s="479"/>
      <c r="Y145" s="479" t="s">
        <v>2499</v>
      </c>
      <c r="Z145" s="479" t="s">
        <v>1585</v>
      </c>
      <c r="AA145" s="266"/>
      <c r="AB145" s="419" t="s">
        <v>102</v>
      </c>
      <c r="AC145" s="221">
        <v>0</v>
      </c>
      <c r="AD145" s="82">
        <v>0</v>
      </c>
      <c r="AE145" s="411" t="s">
        <v>2500</v>
      </c>
      <c r="AF145" s="412">
        <v>1</v>
      </c>
      <c r="AG145" s="413">
        <f t="shared" si="19"/>
        <v>0</v>
      </c>
      <c r="AH145" s="413">
        <f t="shared" si="20"/>
        <v>800</v>
      </c>
      <c r="AI145" s="106"/>
      <c r="AJ145" s="105"/>
      <c r="AK145" s="449"/>
      <c r="AL145" s="449"/>
      <c r="AM145" s="449"/>
      <c r="AN145" s="449"/>
      <c r="AO145" s="449"/>
      <c r="AP145" s="449"/>
      <c r="AQ145" s="449"/>
      <c r="AR145" s="449"/>
      <c r="AS145" s="449"/>
      <c r="AT145" s="449"/>
      <c r="AU145" s="449"/>
      <c r="AV145" s="449"/>
      <c r="AW145" s="449"/>
      <c r="AX145" s="449"/>
      <c r="AY145" s="449"/>
      <c r="AZ145" s="449"/>
      <c r="BA145" s="449"/>
      <c r="BB145" s="449"/>
      <c r="BC145" s="449"/>
      <c r="BD145" s="449"/>
      <c r="BE145" s="449"/>
      <c r="BF145" s="449"/>
      <c r="BG145" s="449"/>
      <c r="BH145" s="449"/>
      <c r="BI145" s="448"/>
    </row>
    <row r="146" spans="1:147" ht="15" customHeight="1" x14ac:dyDescent="0.35">
      <c r="A146" s="358" t="s">
        <v>2492</v>
      </c>
      <c r="B146" s="81" t="s">
        <v>1608</v>
      </c>
      <c r="C146" s="486">
        <v>44197</v>
      </c>
      <c r="D146" s="486">
        <v>46022</v>
      </c>
      <c r="E146" s="305">
        <v>560</v>
      </c>
      <c r="F146" s="306">
        <v>560</v>
      </c>
      <c r="G146" s="307">
        <f t="shared" si="23"/>
        <v>21.993559029141466</v>
      </c>
      <c r="H146" s="474" t="s">
        <v>2011</v>
      </c>
      <c r="I146" s="145">
        <v>0</v>
      </c>
      <c r="J146" s="145">
        <v>0</v>
      </c>
      <c r="K146" s="145">
        <v>66.2</v>
      </c>
      <c r="L146" s="145">
        <v>164.6</v>
      </c>
      <c r="M146" s="145">
        <v>329.2</v>
      </c>
      <c r="N146" s="145">
        <v>0</v>
      </c>
      <c r="O146" s="145">
        <v>0</v>
      </c>
      <c r="P146" s="475">
        <v>0</v>
      </c>
      <c r="Q146" s="476" t="s">
        <v>2017</v>
      </c>
      <c r="R146" s="477">
        <v>0</v>
      </c>
      <c r="S146" s="476" t="s">
        <v>2017</v>
      </c>
      <c r="T146" s="478" t="s">
        <v>2501</v>
      </c>
      <c r="U146" s="479" t="s">
        <v>2502</v>
      </c>
      <c r="V146" s="479" t="s">
        <v>2503</v>
      </c>
      <c r="W146" s="400">
        <v>560</v>
      </c>
      <c r="X146" s="479"/>
      <c r="Y146" s="479" t="s">
        <v>2504</v>
      </c>
      <c r="Z146" s="479" t="s">
        <v>1585</v>
      </c>
      <c r="AA146" s="266"/>
      <c r="AB146" s="419"/>
      <c r="AC146" s="221">
        <v>0</v>
      </c>
      <c r="AD146" s="82">
        <v>0</v>
      </c>
      <c r="AE146" s="411" t="s">
        <v>2505</v>
      </c>
      <c r="AF146" s="412">
        <v>0.4</v>
      </c>
      <c r="AG146" s="413">
        <f t="shared" si="19"/>
        <v>0</v>
      </c>
      <c r="AH146" s="413">
        <f t="shared" si="20"/>
        <v>224</v>
      </c>
      <c r="AI146" s="106"/>
      <c r="AJ146" s="105"/>
      <c r="AK146" s="449"/>
      <c r="AL146" s="449"/>
      <c r="AM146" s="449"/>
      <c r="AN146" s="449"/>
      <c r="AO146" s="449"/>
      <c r="AP146" s="449"/>
      <c r="AQ146" s="449"/>
      <c r="AR146" s="449"/>
      <c r="AS146" s="449"/>
      <c r="AT146" s="449"/>
      <c r="AU146" s="449"/>
      <c r="AV146" s="449"/>
      <c r="AW146" s="449"/>
      <c r="AX146" s="449"/>
      <c r="AY146" s="449"/>
      <c r="AZ146" s="449"/>
      <c r="BA146" s="449"/>
      <c r="BB146" s="449"/>
      <c r="BC146" s="449"/>
      <c r="BD146" s="449"/>
      <c r="BE146" s="449"/>
      <c r="BF146" s="449"/>
      <c r="BG146" s="449"/>
      <c r="BH146" s="449"/>
      <c r="BI146" s="448"/>
    </row>
    <row r="147" spans="1:147" ht="15" customHeight="1" x14ac:dyDescent="0.35">
      <c r="A147" s="358" t="s">
        <v>2492</v>
      </c>
      <c r="B147" s="14" t="s">
        <v>1598</v>
      </c>
      <c r="C147" s="486"/>
      <c r="D147" s="486"/>
      <c r="E147" s="305">
        <v>0</v>
      </c>
      <c r="F147" s="306">
        <v>0</v>
      </c>
      <c r="G147" s="307">
        <f t="shared" si="23"/>
        <v>0</v>
      </c>
      <c r="H147" s="474" t="s">
        <v>2011</v>
      </c>
      <c r="I147" s="145">
        <v>0</v>
      </c>
      <c r="J147" s="145">
        <v>0</v>
      </c>
      <c r="K147" s="145">
        <v>0</v>
      </c>
      <c r="L147" s="145">
        <v>0</v>
      </c>
      <c r="M147" s="145">
        <v>0</v>
      </c>
      <c r="N147" s="145">
        <v>0</v>
      </c>
      <c r="O147" s="145">
        <v>0</v>
      </c>
      <c r="P147" s="475">
        <v>0</v>
      </c>
      <c r="Q147" s="476"/>
      <c r="R147" s="477"/>
      <c r="S147" s="476"/>
      <c r="T147" s="478"/>
      <c r="U147" s="479"/>
      <c r="V147" s="479"/>
      <c r="W147" s="400"/>
      <c r="X147" s="479"/>
      <c r="Y147" s="479"/>
      <c r="Z147" s="479"/>
      <c r="AA147" s="266"/>
      <c r="AB147" s="419"/>
      <c r="AC147" s="221">
        <v>0</v>
      </c>
      <c r="AD147" s="82">
        <v>0</v>
      </c>
      <c r="AE147" s="411"/>
      <c r="AF147" s="412">
        <v>0</v>
      </c>
      <c r="AG147" s="413">
        <f t="shared" si="19"/>
        <v>0</v>
      </c>
      <c r="AH147" s="413">
        <f t="shared" si="20"/>
        <v>0</v>
      </c>
      <c r="AI147" s="106"/>
      <c r="AJ147" s="105"/>
      <c r="AK147" s="449"/>
      <c r="AL147" s="449"/>
      <c r="AM147" s="449"/>
      <c r="AN147" s="449"/>
      <c r="AO147" s="449"/>
      <c r="AP147" s="449"/>
      <c r="AQ147" s="449"/>
      <c r="AR147" s="449"/>
      <c r="AS147" s="449"/>
      <c r="AT147" s="449"/>
      <c r="AU147" s="449"/>
      <c r="AV147" s="449"/>
      <c r="AW147" s="449"/>
      <c r="AX147" s="449"/>
      <c r="AY147" s="449"/>
      <c r="AZ147" s="449"/>
      <c r="BA147" s="449"/>
      <c r="BB147" s="449"/>
      <c r="BC147" s="449"/>
      <c r="BD147" s="449"/>
      <c r="BE147" s="449"/>
      <c r="BF147" s="449"/>
      <c r="BG147" s="449"/>
      <c r="BH147" s="449"/>
      <c r="BI147" s="448"/>
    </row>
    <row r="148" spans="1:147" ht="15" customHeight="1" x14ac:dyDescent="0.35">
      <c r="A148" s="358" t="s">
        <v>2376</v>
      </c>
      <c r="B148" s="81" t="s">
        <v>1614</v>
      </c>
      <c r="C148" s="486">
        <v>44562</v>
      </c>
      <c r="D148" s="486">
        <v>46265</v>
      </c>
      <c r="E148" s="305">
        <v>5000</v>
      </c>
      <c r="F148" s="306">
        <v>5000</v>
      </c>
      <c r="G148" s="307">
        <f t="shared" si="23"/>
        <v>196.37106276019165</v>
      </c>
      <c r="H148" s="474" t="s">
        <v>2011</v>
      </c>
      <c r="I148" s="145">
        <v>0</v>
      </c>
      <c r="J148" s="145">
        <v>0</v>
      </c>
      <c r="K148" s="145">
        <v>1000</v>
      </c>
      <c r="L148" s="145">
        <v>1250</v>
      </c>
      <c r="M148" s="145">
        <v>1100</v>
      </c>
      <c r="N148" s="145">
        <v>900</v>
      </c>
      <c r="O148" s="145">
        <v>750</v>
      </c>
      <c r="P148" s="475">
        <v>0</v>
      </c>
      <c r="Q148" s="476" t="s">
        <v>2506</v>
      </c>
      <c r="R148" s="477">
        <v>0</v>
      </c>
      <c r="S148" s="476" t="s">
        <v>2507</v>
      </c>
      <c r="T148" s="478" t="s">
        <v>2508</v>
      </c>
      <c r="U148" s="479" t="s">
        <v>2509</v>
      </c>
      <c r="V148" s="479" t="s">
        <v>2510</v>
      </c>
      <c r="W148" s="400">
        <v>5000</v>
      </c>
      <c r="X148" s="479" t="s">
        <v>2511</v>
      </c>
      <c r="Y148" s="479"/>
      <c r="Z148" s="479" t="s">
        <v>2512</v>
      </c>
      <c r="AA148" s="266"/>
      <c r="AB148" s="419"/>
      <c r="AC148" s="221">
        <v>0</v>
      </c>
      <c r="AD148" s="82">
        <v>0</v>
      </c>
      <c r="AE148" s="411" t="s">
        <v>102</v>
      </c>
      <c r="AF148" s="412">
        <v>0</v>
      </c>
      <c r="AG148" s="413">
        <f t="shared" si="19"/>
        <v>0</v>
      </c>
      <c r="AH148" s="413">
        <f t="shared" si="20"/>
        <v>0</v>
      </c>
      <c r="AI148" s="106"/>
      <c r="AJ148" s="105"/>
      <c r="AK148" s="449"/>
      <c r="AL148" s="449"/>
      <c r="AM148" s="449"/>
      <c r="AN148" s="449"/>
      <c r="AO148" s="449"/>
      <c r="AP148" s="449"/>
      <c r="AQ148" s="449"/>
      <c r="AR148" s="449"/>
      <c r="AS148" s="449"/>
      <c r="AT148" s="449"/>
      <c r="AU148" s="449"/>
      <c r="AV148" s="449"/>
      <c r="AW148" s="449"/>
      <c r="AX148" s="449"/>
      <c r="AY148" s="449"/>
      <c r="AZ148" s="449"/>
      <c r="BA148" s="449"/>
      <c r="BB148" s="449"/>
      <c r="BC148" s="449"/>
      <c r="BD148" s="449"/>
      <c r="BE148" s="449"/>
      <c r="BF148" s="449"/>
      <c r="BG148" s="449"/>
      <c r="BH148" s="449"/>
      <c r="BI148" s="448"/>
    </row>
    <row r="149" spans="1:147" ht="15" customHeight="1" x14ac:dyDescent="0.35">
      <c r="A149" s="358" t="s">
        <v>2056</v>
      </c>
      <c r="B149" s="81" t="s">
        <v>2513</v>
      </c>
      <c r="C149" s="486">
        <v>44197</v>
      </c>
      <c r="D149" s="486">
        <v>46265</v>
      </c>
      <c r="E149" s="305">
        <v>0</v>
      </c>
      <c r="F149" s="306">
        <v>0</v>
      </c>
      <c r="G149" s="307">
        <f t="shared" si="23"/>
        <v>0</v>
      </c>
      <c r="H149" s="474" t="s">
        <v>2011</v>
      </c>
      <c r="I149" s="145">
        <v>0</v>
      </c>
      <c r="J149" s="145">
        <v>0</v>
      </c>
      <c r="K149" s="145">
        <v>0</v>
      </c>
      <c r="L149" s="145">
        <v>0</v>
      </c>
      <c r="M149" s="145">
        <v>0</v>
      </c>
      <c r="N149" s="145">
        <v>0</v>
      </c>
      <c r="O149" s="145">
        <v>0</v>
      </c>
      <c r="P149" s="475">
        <v>0</v>
      </c>
      <c r="Q149" s="476" t="s">
        <v>2017</v>
      </c>
      <c r="R149" s="477" t="s">
        <v>2017</v>
      </c>
      <c r="S149" s="476" t="s">
        <v>2017</v>
      </c>
      <c r="T149" s="478" t="s">
        <v>2083</v>
      </c>
      <c r="U149" s="479" t="s">
        <v>2017</v>
      </c>
      <c r="V149" s="479" t="s">
        <v>2017</v>
      </c>
      <c r="W149" s="400" t="s">
        <v>2017</v>
      </c>
      <c r="X149" s="479" t="s">
        <v>2017</v>
      </c>
      <c r="Y149" s="479" t="s">
        <v>2017</v>
      </c>
      <c r="Z149" s="479" t="s">
        <v>2017</v>
      </c>
      <c r="AA149" s="266"/>
      <c r="AB149" s="419"/>
      <c r="AC149" s="221">
        <v>0</v>
      </c>
      <c r="AD149" s="82">
        <v>0</v>
      </c>
      <c r="AE149" s="411" t="s">
        <v>102</v>
      </c>
      <c r="AF149" s="412">
        <v>0</v>
      </c>
      <c r="AG149" s="413">
        <f t="shared" si="19"/>
        <v>0</v>
      </c>
      <c r="AH149" s="413">
        <f t="shared" si="20"/>
        <v>0</v>
      </c>
      <c r="AI149" s="106"/>
      <c r="AJ149" s="105"/>
      <c r="AK149" s="449"/>
      <c r="AL149" s="449"/>
      <c r="AM149" s="449"/>
      <c r="AN149" s="449"/>
      <c r="AO149" s="449"/>
      <c r="AP149" s="449"/>
      <c r="AQ149" s="449"/>
      <c r="AR149" s="449"/>
      <c r="AS149" s="449"/>
      <c r="AT149" s="449"/>
      <c r="AU149" s="449"/>
      <c r="AV149" s="449"/>
      <c r="AW149" s="449"/>
      <c r="AX149" s="449"/>
      <c r="AY149" s="449"/>
      <c r="AZ149" s="449"/>
      <c r="BA149" s="449"/>
      <c r="BB149" s="449"/>
      <c r="BC149" s="449"/>
      <c r="BD149" s="449"/>
      <c r="BE149" s="449"/>
      <c r="BF149" s="449"/>
      <c r="BG149" s="449"/>
      <c r="BH149" s="449"/>
      <c r="BI149" s="448"/>
    </row>
    <row r="150" spans="1:147" ht="15" customHeight="1" x14ac:dyDescent="0.35">
      <c r="A150" s="358" t="s">
        <v>2056</v>
      </c>
      <c r="B150" s="81" t="s">
        <v>1640</v>
      </c>
      <c r="C150" s="486">
        <v>44197</v>
      </c>
      <c r="D150" s="486">
        <v>46265</v>
      </c>
      <c r="E150" s="305">
        <v>1000</v>
      </c>
      <c r="F150" s="306">
        <v>1000</v>
      </c>
      <c r="G150" s="307">
        <f t="shared" si="23"/>
        <v>39.274212552038335</v>
      </c>
      <c r="H150" s="474" t="s">
        <v>2011</v>
      </c>
      <c r="I150" s="145">
        <v>0</v>
      </c>
      <c r="J150" s="145">
        <v>80</v>
      </c>
      <c r="K150" s="145">
        <v>270</v>
      </c>
      <c r="L150" s="145">
        <v>310</v>
      </c>
      <c r="M150" s="145">
        <v>220</v>
      </c>
      <c r="N150" s="145">
        <v>120</v>
      </c>
      <c r="O150" s="145">
        <v>0</v>
      </c>
      <c r="P150" s="475">
        <v>0</v>
      </c>
      <c r="Q150" s="476"/>
      <c r="R150" s="477">
        <v>0</v>
      </c>
      <c r="S150" s="479" t="s">
        <v>2514</v>
      </c>
      <c r="T150" s="478" t="s">
        <v>2083</v>
      </c>
      <c r="U150" s="479" t="s">
        <v>2515</v>
      </c>
      <c r="V150" s="479" t="s">
        <v>2516</v>
      </c>
      <c r="W150" s="400">
        <v>1000</v>
      </c>
      <c r="X150" s="479" t="s">
        <v>2517</v>
      </c>
      <c r="Y150" s="479" t="s">
        <v>2518</v>
      </c>
      <c r="Z150" s="479" t="s">
        <v>516</v>
      </c>
      <c r="AA150" s="266"/>
      <c r="AB150" s="419"/>
      <c r="AC150" s="221">
        <v>0</v>
      </c>
      <c r="AD150" s="82">
        <v>0</v>
      </c>
      <c r="AE150" s="411" t="s">
        <v>2505</v>
      </c>
      <c r="AF150" s="412">
        <v>0.4</v>
      </c>
      <c r="AG150" s="413">
        <f t="shared" si="19"/>
        <v>0</v>
      </c>
      <c r="AH150" s="413">
        <f t="shared" si="20"/>
        <v>400</v>
      </c>
      <c r="AI150" s="106"/>
      <c r="AJ150" s="105"/>
      <c r="AK150" s="449"/>
      <c r="AL150" s="449"/>
      <c r="AM150" s="449"/>
      <c r="AN150" s="449"/>
      <c r="AO150" s="449"/>
      <c r="AP150" s="449"/>
      <c r="AQ150" s="449"/>
      <c r="AR150" s="449"/>
      <c r="AS150" s="449"/>
      <c r="AT150" s="449"/>
      <c r="AU150" s="449"/>
      <c r="AV150" s="449"/>
      <c r="AW150" s="449"/>
      <c r="AX150" s="449"/>
      <c r="AY150" s="449"/>
      <c r="AZ150" s="449"/>
      <c r="BA150" s="449"/>
      <c r="BB150" s="449"/>
      <c r="BC150" s="449"/>
      <c r="BD150" s="449"/>
      <c r="BE150" s="449"/>
      <c r="BF150" s="449"/>
      <c r="BG150" s="449"/>
      <c r="BH150" s="449"/>
      <c r="BI150" s="448"/>
    </row>
    <row r="151" spans="1:147" ht="15" customHeight="1" x14ac:dyDescent="0.35">
      <c r="A151" s="358" t="s">
        <v>2056</v>
      </c>
      <c r="B151" s="133" t="s">
        <v>2519</v>
      </c>
      <c r="C151" s="486">
        <v>44562</v>
      </c>
      <c r="D151" s="486">
        <v>46265</v>
      </c>
      <c r="E151" s="305">
        <v>1500</v>
      </c>
      <c r="F151" s="306">
        <v>1500</v>
      </c>
      <c r="G151" s="307">
        <f>E151/25.462</f>
        <v>58.911318828057496</v>
      </c>
      <c r="H151" s="474" t="s">
        <v>2011</v>
      </c>
      <c r="I151" s="145">
        <v>0</v>
      </c>
      <c r="J151" s="145">
        <v>0</v>
      </c>
      <c r="K151" s="145">
        <v>375</v>
      </c>
      <c r="L151" s="145">
        <v>375</v>
      </c>
      <c r="M151" s="145">
        <v>375</v>
      </c>
      <c r="N151" s="145">
        <v>375</v>
      </c>
      <c r="O151" s="145">
        <v>0</v>
      </c>
      <c r="P151" s="475">
        <v>0</v>
      </c>
      <c r="Q151" s="476" t="s">
        <v>2017</v>
      </c>
      <c r="R151" s="477">
        <v>0</v>
      </c>
      <c r="S151" s="535" t="s">
        <v>2514</v>
      </c>
      <c r="T151" s="478" t="s">
        <v>2083</v>
      </c>
      <c r="U151" s="479" t="s">
        <v>2520</v>
      </c>
      <c r="V151" s="479" t="s">
        <v>2516</v>
      </c>
      <c r="W151" s="400">
        <v>1500</v>
      </c>
      <c r="X151" s="479" t="s">
        <v>2517</v>
      </c>
      <c r="Y151" s="479" t="s">
        <v>2518</v>
      </c>
      <c r="Z151" s="479" t="s">
        <v>1649</v>
      </c>
      <c r="AA151" s="266"/>
      <c r="AB151" s="419"/>
      <c r="AC151" s="221">
        <v>0</v>
      </c>
      <c r="AD151" s="82">
        <v>0</v>
      </c>
      <c r="AE151" s="411"/>
      <c r="AF151" s="412">
        <v>0</v>
      </c>
      <c r="AG151" s="413">
        <f t="shared" si="19"/>
        <v>0</v>
      </c>
      <c r="AH151" s="413">
        <f t="shared" si="20"/>
        <v>0</v>
      </c>
      <c r="AI151" s="106"/>
      <c r="AJ151" s="105"/>
      <c r="AK151" s="449"/>
      <c r="AL151" s="449"/>
      <c r="AM151" s="449"/>
      <c r="AN151" s="449"/>
      <c r="AO151" s="449"/>
      <c r="AP151" s="449"/>
      <c r="AQ151" s="449"/>
      <c r="AR151" s="449"/>
      <c r="AS151" s="449"/>
      <c r="AT151" s="449"/>
      <c r="AU151" s="449"/>
      <c r="AV151" s="449"/>
      <c r="AW151" s="449"/>
      <c r="AX151" s="449"/>
      <c r="AY151" s="449"/>
      <c r="AZ151" s="449"/>
      <c r="BA151" s="449"/>
      <c r="BB151" s="449"/>
      <c r="BC151" s="449"/>
      <c r="BD151" s="449"/>
      <c r="BE151" s="449"/>
      <c r="BF151" s="449"/>
      <c r="BG151" s="449"/>
      <c r="BH151" s="449"/>
      <c r="BI151" s="448"/>
    </row>
    <row r="152" spans="1:147" ht="15" customHeight="1" x14ac:dyDescent="0.35">
      <c r="A152" s="358" t="s">
        <v>2056</v>
      </c>
      <c r="B152" s="133" t="s">
        <v>1654</v>
      </c>
      <c r="C152" s="486">
        <v>44562</v>
      </c>
      <c r="D152" s="486">
        <v>46022</v>
      </c>
      <c r="E152" s="305">
        <v>200</v>
      </c>
      <c r="F152" s="306">
        <v>200</v>
      </c>
      <c r="G152" s="307">
        <f>E152/23.742</f>
        <v>8.4238901524724117</v>
      </c>
      <c r="H152" s="474" t="s">
        <v>2011</v>
      </c>
      <c r="I152" s="145">
        <v>0</v>
      </c>
      <c r="J152" s="145">
        <v>0</v>
      </c>
      <c r="K152" s="145">
        <v>58</v>
      </c>
      <c r="L152" s="145">
        <v>68</v>
      </c>
      <c r="M152" s="145">
        <v>64</v>
      </c>
      <c r="N152" s="145">
        <v>10</v>
      </c>
      <c r="O152" s="145">
        <v>0</v>
      </c>
      <c r="P152" s="475">
        <v>0</v>
      </c>
      <c r="Q152" s="476" t="s">
        <v>2017</v>
      </c>
      <c r="R152" s="477">
        <v>0</v>
      </c>
      <c r="S152" s="535" t="s">
        <v>2514</v>
      </c>
      <c r="T152" s="478" t="s">
        <v>2083</v>
      </c>
      <c r="U152" s="479" t="s">
        <v>2521</v>
      </c>
      <c r="V152" s="479" t="s">
        <v>2516</v>
      </c>
      <c r="W152" s="400">
        <v>200</v>
      </c>
      <c r="X152" s="479" t="s">
        <v>2517</v>
      </c>
      <c r="Y152" s="479" t="s">
        <v>2518</v>
      </c>
      <c r="Z152" s="479" t="s">
        <v>1649</v>
      </c>
      <c r="AA152" s="266"/>
      <c r="AB152" s="419" t="s">
        <v>2522</v>
      </c>
      <c r="AC152" s="221">
        <v>1</v>
      </c>
      <c r="AD152" s="82">
        <v>0.4</v>
      </c>
      <c r="AE152" s="411" t="s">
        <v>102</v>
      </c>
      <c r="AF152" s="412">
        <v>0</v>
      </c>
      <c r="AG152" s="413">
        <f t="shared" si="19"/>
        <v>200</v>
      </c>
      <c r="AH152" s="413">
        <f t="shared" si="20"/>
        <v>0</v>
      </c>
      <c r="AI152" s="106"/>
      <c r="AJ152" s="105"/>
      <c r="AK152" s="449"/>
      <c r="AL152" s="449"/>
      <c r="AM152" s="449"/>
      <c r="AN152" s="449"/>
      <c r="AO152" s="449"/>
      <c r="AP152" s="449"/>
      <c r="AQ152" s="449"/>
      <c r="AR152" s="449"/>
      <c r="AS152" s="449"/>
      <c r="AT152" s="449"/>
      <c r="AU152" s="449"/>
      <c r="AV152" s="449"/>
      <c r="AW152" s="449"/>
      <c r="AX152" s="449"/>
      <c r="AY152" s="449"/>
      <c r="AZ152" s="449"/>
      <c r="BA152" s="449"/>
      <c r="BB152" s="449"/>
      <c r="BC152" s="449"/>
      <c r="BD152" s="449"/>
      <c r="BE152" s="449"/>
      <c r="BF152" s="449"/>
      <c r="BG152" s="449"/>
      <c r="BH152" s="449"/>
      <c r="BI152" s="448"/>
    </row>
    <row r="153" spans="1:147" ht="15" customHeight="1" x14ac:dyDescent="0.35">
      <c r="A153" s="358" t="s">
        <v>2056</v>
      </c>
      <c r="B153" s="133" t="s">
        <v>1659</v>
      </c>
      <c r="C153" s="486">
        <v>44197</v>
      </c>
      <c r="D153" s="486">
        <v>46265</v>
      </c>
      <c r="E153" s="305">
        <v>500</v>
      </c>
      <c r="F153" s="306">
        <v>500</v>
      </c>
      <c r="G153" s="307">
        <f t="shared" si="23"/>
        <v>19.637106276019168</v>
      </c>
      <c r="H153" s="474" t="s">
        <v>2011</v>
      </c>
      <c r="I153" s="145">
        <v>0</v>
      </c>
      <c r="J153" s="145">
        <v>30</v>
      </c>
      <c r="K153" s="145">
        <v>115</v>
      </c>
      <c r="L153" s="145">
        <v>145</v>
      </c>
      <c r="M153" s="145">
        <v>115</v>
      </c>
      <c r="N153" s="145">
        <v>95</v>
      </c>
      <c r="O153" s="145">
        <v>0</v>
      </c>
      <c r="P153" s="475">
        <v>10</v>
      </c>
      <c r="Q153" s="535" t="s">
        <v>2523</v>
      </c>
      <c r="R153" s="477">
        <v>0</v>
      </c>
      <c r="S153" s="535" t="s">
        <v>2514</v>
      </c>
      <c r="T153" s="478" t="s">
        <v>2083</v>
      </c>
      <c r="U153" s="479" t="s">
        <v>2524</v>
      </c>
      <c r="V153" s="479" t="s">
        <v>2516</v>
      </c>
      <c r="W153" s="400">
        <v>500</v>
      </c>
      <c r="X153" s="479" t="s">
        <v>2525</v>
      </c>
      <c r="Y153" s="479" t="s">
        <v>2525</v>
      </c>
      <c r="Z153" s="479" t="s">
        <v>1649</v>
      </c>
      <c r="AA153" s="266"/>
      <c r="AB153" s="419"/>
      <c r="AC153" s="221">
        <v>0</v>
      </c>
      <c r="AD153" s="82">
        <v>0</v>
      </c>
      <c r="AE153" s="411" t="s">
        <v>2122</v>
      </c>
      <c r="AF153" s="412">
        <v>0.4</v>
      </c>
      <c r="AG153" s="413">
        <f t="shared" si="19"/>
        <v>0</v>
      </c>
      <c r="AH153" s="413">
        <f t="shared" si="20"/>
        <v>200</v>
      </c>
      <c r="AI153" s="106"/>
      <c r="AJ153" s="105"/>
      <c r="AK153" s="449"/>
      <c r="AL153" s="449"/>
      <c r="AM153" s="449"/>
      <c r="AN153" s="449"/>
      <c r="AO153" s="449"/>
      <c r="AP153" s="449"/>
      <c r="AQ153" s="449"/>
      <c r="AR153" s="449"/>
      <c r="AS153" s="449"/>
      <c r="AT153" s="449"/>
      <c r="AU153" s="449"/>
      <c r="AV153" s="449"/>
      <c r="AW153" s="449"/>
      <c r="AX153" s="449"/>
      <c r="AY153" s="449"/>
      <c r="AZ153" s="449"/>
      <c r="BA153" s="449"/>
      <c r="BB153" s="449"/>
      <c r="BC153" s="449"/>
      <c r="BD153" s="449"/>
      <c r="BE153" s="449"/>
      <c r="BF153" s="449"/>
      <c r="BG153" s="449"/>
      <c r="BH153" s="449"/>
      <c r="BI153" s="448"/>
    </row>
    <row r="154" spans="1:147" s="183" customFormat="1" ht="15" customHeight="1" x14ac:dyDescent="0.35">
      <c r="A154" s="358" t="s">
        <v>2056</v>
      </c>
      <c r="B154" s="170" t="s">
        <v>1664</v>
      </c>
      <c r="C154" s="480">
        <v>45021</v>
      </c>
      <c r="D154" s="480">
        <v>46203</v>
      </c>
      <c r="E154" s="555">
        <v>0</v>
      </c>
      <c r="F154" s="556">
        <v>1280</v>
      </c>
      <c r="G154" s="556">
        <f>F154/23.742</f>
        <v>53.912896975823436</v>
      </c>
      <c r="H154" s="536" t="s">
        <v>2011</v>
      </c>
      <c r="I154" s="537">
        <v>0</v>
      </c>
      <c r="J154" s="537">
        <v>0</v>
      </c>
      <c r="K154" s="537">
        <v>0</v>
      </c>
      <c r="L154" s="537">
        <v>0</v>
      </c>
      <c r="M154" s="538">
        <v>470</v>
      </c>
      <c r="N154" s="538">
        <v>470</v>
      </c>
      <c r="O154" s="538">
        <v>340</v>
      </c>
      <c r="P154" s="538">
        <v>0</v>
      </c>
      <c r="Q154" s="268"/>
      <c r="R154" s="539">
        <v>0</v>
      </c>
      <c r="S154" s="268"/>
      <c r="T154" s="142" t="s">
        <v>2083</v>
      </c>
      <c r="U154" s="126" t="s">
        <v>2526</v>
      </c>
      <c r="V154" s="126" t="s">
        <v>2527</v>
      </c>
      <c r="W154" s="126" t="s">
        <v>170</v>
      </c>
      <c r="X154" s="126" t="s">
        <v>2527</v>
      </c>
      <c r="Y154" s="126" t="s">
        <v>170</v>
      </c>
      <c r="Z154" s="171" t="s">
        <v>1649</v>
      </c>
      <c r="AA154" s="540" t="s">
        <v>170</v>
      </c>
      <c r="AB154" s="403"/>
      <c r="AC154" s="436">
        <v>0</v>
      </c>
      <c r="AD154" s="436">
        <v>0</v>
      </c>
      <c r="AE154" s="126" t="s">
        <v>170</v>
      </c>
      <c r="AF154" s="436">
        <v>0</v>
      </c>
      <c r="AG154" s="413">
        <f t="shared" si="19"/>
        <v>0</v>
      </c>
      <c r="AH154" s="413">
        <f t="shared" si="20"/>
        <v>0</v>
      </c>
      <c r="AI154" s="185"/>
      <c r="AJ154" s="103"/>
      <c r="AK154" s="463" t="s">
        <v>2035</v>
      </c>
      <c r="AL154" s="464" t="s">
        <v>2528</v>
      </c>
      <c r="AM154" s="464" t="s">
        <v>2035</v>
      </c>
      <c r="AN154" s="464" t="s">
        <v>2528</v>
      </c>
      <c r="AO154" s="464" t="s">
        <v>2035</v>
      </c>
      <c r="AP154" s="464" t="s">
        <v>2528</v>
      </c>
      <c r="AQ154" s="464" t="s">
        <v>2035</v>
      </c>
      <c r="AR154" s="464" t="s">
        <v>2528</v>
      </c>
      <c r="AS154" s="464" t="s">
        <v>2035</v>
      </c>
      <c r="AT154" s="464" t="s">
        <v>2528</v>
      </c>
      <c r="AU154" s="464" t="s">
        <v>2035</v>
      </c>
      <c r="AV154" s="464" t="s">
        <v>2528</v>
      </c>
      <c r="AW154" s="447" t="s">
        <v>1636</v>
      </c>
      <c r="AX154" s="447"/>
      <c r="AY154" s="447" t="s">
        <v>1636</v>
      </c>
      <c r="AZ154" s="447"/>
      <c r="BA154" s="447" t="s">
        <v>1636</v>
      </c>
      <c r="BB154" s="447"/>
      <c r="BC154" s="447" t="s">
        <v>1636</v>
      </c>
      <c r="BD154" s="447"/>
      <c r="BE154" s="447" t="s">
        <v>1636</v>
      </c>
      <c r="BF154" s="447"/>
      <c r="BG154" s="447" t="s">
        <v>1636</v>
      </c>
      <c r="BH154" s="447" t="s">
        <v>1636</v>
      </c>
      <c r="BI154" s="449"/>
      <c r="BJ154" s="103"/>
      <c r="BK154" s="103"/>
      <c r="BL154" s="103"/>
      <c r="BM154" s="103"/>
      <c r="BN154" s="103"/>
      <c r="BO154" s="103"/>
      <c r="BP154" s="103"/>
      <c r="BQ154" s="103"/>
      <c r="BR154" s="103"/>
      <c r="BS154" s="103"/>
      <c r="BT154" s="103"/>
      <c r="BU154" s="103"/>
      <c r="BV154" s="103"/>
      <c r="BW154" s="103"/>
      <c r="BX154" s="103"/>
      <c r="BY154" s="103"/>
      <c r="BZ154" s="103"/>
      <c r="CA154" s="103"/>
      <c r="CB154" s="103"/>
      <c r="CC154" s="103"/>
      <c r="CD154" s="103"/>
      <c r="CE154" s="103"/>
      <c r="CF154" s="103"/>
      <c r="CG154" s="103"/>
      <c r="CH154" s="103"/>
      <c r="CI154" s="103"/>
      <c r="CJ154" s="103"/>
      <c r="CK154" s="103"/>
      <c r="CL154" s="103"/>
      <c r="CM154" s="103"/>
      <c r="CN154" s="103"/>
      <c r="CO154" s="103"/>
      <c r="CP154" s="103"/>
      <c r="CQ154" s="103"/>
      <c r="CR154" s="103"/>
      <c r="CS154" s="103"/>
      <c r="CT154" s="103"/>
      <c r="CU154" s="103"/>
      <c r="CV154" s="103"/>
      <c r="CW154" s="103"/>
      <c r="CX154" s="103"/>
      <c r="CY154" s="103"/>
      <c r="CZ154" s="103"/>
      <c r="DA154" s="103"/>
      <c r="DB154" s="103"/>
      <c r="DC154" s="103"/>
      <c r="DD154" s="103"/>
      <c r="DE154" s="103"/>
      <c r="DF154" s="103"/>
      <c r="DG154" s="103"/>
      <c r="DH154" s="103"/>
      <c r="DI154" s="103"/>
      <c r="DJ154" s="103"/>
      <c r="DK154" s="103"/>
      <c r="DL154" s="103"/>
      <c r="DM154" s="103"/>
      <c r="DN154" s="103"/>
      <c r="DO154" s="103"/>
      <c r="DP154" s="103"/>
      <c r="DQ154" s="103"/>
      <c r="DR154" s="103"/>
      <c r="DS154" s="103"/>
      <c r="DT154" s="103"/>
      <c r="DU154" s="103"/>
      <c r="DV154" s="103"/>
      <c r="DW154" s="103"/>
      <c r="DX154" s="103"/>
      <c r="DY154" s="103"/>
      <c r="DZ154" s="103"/>
      <c r="EA154" s="103"/>
      <c r="EB154" s="103"/>
      <c r="EC154" s="103"/>
      <c r="ED154" s="103"/>
      <c r="EE154" s="103"/>
      <c r="EF154" s="103"/>
      <c r="EG154" s="103"/>
      <c r="EH154" s="103"/>
      <c r="EI154" s="103"/>
      <c r="EJ154" s="103"/>
      <c r="EK154" s="103"/>
      <c r="EL154" s="103"/>
      <c r="EM154" s="103"/>
      <c r="EN154" s="103"/>
      <c r="EO154" s="103"/>
      <c r="EP154" s="103"/>
      <c r="EQ154" s="103"/>
    </row>
    <row r="155" spans="1:147" s="183" customFormat="1" ht="15" customHeight="1" x14ac:dyDescent="0.35">
      <c r="A155" s="358" t="s">
        <v>2056</v>
      </c>
      <c r="B155" s="170" t="s">
        <v>1672</v>
      </c>
      <c r="C155" s="480">
        <v>45042</v>
      </c>
      <c r="D155" s="480">
        <v>46203</v>
      </c>
      <c r="E155" s="555">
        <v>0</v>
      </c>
      <c r="F155" s="556">
        <v>190</v>
      </c>
      <c r="G155" s="556">
        <f>F155/23.742</f>
        <v>8.0026956448487905</v>
      </c>
      <c r="H155" s="536" t="s">
        <v>2011</v>
      </c>
      <c r="I155" s="537">
        <v>0</v>
      </c>
      <c r="J155" s="537">
        <v>0</v>
      </c>
      <c r="K155" s="537">
        <v>0</v>
      </c>
      <c r="L155" s="537">
        <v>0</v>
      </c>
      <c r="M155" s="538">
        <v>80</v>
      </c>
      <c r="N155" s="538">
        <v>80</v>
      </c>
      <c r="O155" s="538">
        <v>30</v>
      </c>
      <c r="P155" s="538">
        <v>0</v>
      </c>
      <c r="Q155" s="268"/>
      <c r="R155" s="539">
        <v>0</v>
      </c>
      <c r="S155" s="268"/>
      <c r="T155" s="541" t="s">
        <v>2083</v>
      </c>
      <c r="U155" s="129" t="s">
        <v>2529</v>
      </c>
      <c r="V155" s="129" t="s">
        <v>2530</v>
      </c>
      <c r="W155" s="129" t="s">
        <v>170</v>
      </c>
      <c r="X155" s="129" t="s">
        <v>2530</v>
      </c>
      <c r="Y155" s="129" t="s">
        <v>170</v>
      </c>
      <c r="Z155" s="366" t="s">
        <v>1649</v>
      </c>
      <c r="AA155" s="540" t="s">
        <v>170</v>
      </c>
      <c r="AB155" s="403"/>
      <c r="AC155" s="437">
        <v>0</v>
      </c>
      <c r="AD155" s="437">
        <v>0</v>
      </c>
      <c r="AE155" s="129" t="s">
        <v>170</v>
      </c>
      <c r="AF155" s="437">
        <v>0</v>
      </c>
      <c r="AG155" s="413">
        <f t="shared" si="19"/>
        <v>0</v>
      </c>
      <c r="AH155" s="413">
        <f t="shared" si="20"/>
        <v>0</v>
      </c>
      <c r="AI155" s="185"/>
      <c r="AJ155" s="103"/>
      <c r="AK155" s="463" t="s">
        <v>2035</v>
      </c>
      <c r="AL155" s="464" t="s">
        <v>2528</v>
      </c>
      <c r="AM155" s="464" t="s">
        <v>2035</v>
      </c>
      <c r="AN155" s="464" t="s">
        <v>2528</v>
      </c>
      <c r="AO155" s="464" t="s">
        <v>2035</v>
      </c>
      <c r="AP155" s="464" t="s">
        <v>2528</v>
      </c>
      <c r="AQ155" s="464" t="s">
        <v>2035</v>
      </c>
      <c r="AR155" s="464" t="s">
        <v>2528</v>
      </c>
      <c r="AS155" s="464" t="s">
        <v>2035</v>
      </c>
      <c r="AT155" s="464" t="s">
        <v>2528</v>
      </c>
      <c r="AU155" s="464" t="s">
        <v>2035</v>
      </c>
      <c r="AV155" s="464" t="s">
        <v>2528</v>
      </c>
      <c r="AW155" s="447" t="s">
        <v>1636</v>
      </c>
      <c r="AX155" s="447"/>
      <c r="AY155" s="447" t="s">
        <v>1636</v>
      </c>
      <c r="AZ155" s="447"/>
      <c r="BA155" s="447" t="s">
        <v>1636</v>
      </c>
      <c r="BB155" s="447"/>
      <c r="BC155" s="447" t="s">
        <v>1636</v>
      </c>
      <c r="BD155" s="447"/>
      <c r="BE155" s="447" t="s">
        <v>1636</v>
      </c>
      <c r="BF155" s="447"/>
      <c r="BG155" s="447" t="s">
        <v>1636</v>
      </c>
      <c r="BH155" s="447" t="s">
        <v>1636</v>
      </c>
      <c r="BI155" s="449"/>
      <c r="BJ155" s="103"/>
      <c r="BK155" s="103"/>
      <c r="BL155" s="103"/>
      <c r="BM155" s="103"/>
      <c r="BN155" s="103"/>
      <c r="BO155" s="103"/>
      <c r="BP155" s="103"/>
      <c r="BQ155" s="103"/>
      <c r="BR155" s="103"/>
      <c r="BS155" s="103"/>
      <c r="BT155" s="103"/>
      <c r="BU155" s="103"/>
      <c r="BV155" s="103"/>
      <c r="BW155" s="103"/>
      <c r="BX155" s="103"/>
      <c r="BY155" s="103"/>
      <c r="BZ155" s="103"/>
      <c r="CA155" s="103"/>
      <c r="CB155" s="103"/>
      <c r="CC155" s="103"/>
      <c r="CD155" s="103"/>
      <c r="CE155" s="103"/>
      <c r="CF155" s="103"/>
      <c r="CG155" s="103"/>
      <c r="CH155" s="103"/>
      <c r="CI155" s="103"/>
      <c r="CJ155" s="103"/>
      <c r="CK155" s="103"/>
      <c r="CL155" s="103"/>
      <c r="CM155" s="103"/>
      <c r="CN155" s="103"/>
      <c r="CO155" s="103"/>
      <c r="CP155" s="103"/>
      <c r="CQ155" s="103"/>
      <c r="CR155" s="103"/>
      <c r="CS155" s="103"/>
      <c r="CT155" s="103"/>
      <c r="CU155" s="103"/>
      <c r="CV155" s="103"/>
      <c r="CW155" s="103"/>
      <c r="CX155" s="103"/>
      <c r="CY155" s="103"/>
      <c r="CZ155" s="103"/>
      <c r="DA155" s="103"/>
      <c r="DB155" s="103"/>
      <c r="DC155" s="103"/>
      <c r="DD155" s="103"/>
      <c r="DE155" s="103"/>
      <c r="DF155" s="103"/>
      <c r="DG155" s="103"/>
      <c r="DH155" s="103"/>
      <c r="DI155" s="103"/>
      <c r="DJ155" s="103"/>
      <c r="DK155" s="103"/>
      <c r="DL155" s="103"/>
      <c r="DM155" s="103"/>
      <c r="DN155" s="103"/>
      <c r="DO155" s="103"/>
      <c r="DP155" s="103"/>
      <c r="DQ155" s="103"/>
      <c r="DR155" s="103"/>
      <c r="DS155" s="103"/>
      <c r="DT155" s="103"/>
      <c r="DU155" s="103"/>
      <c r="DV155" s="103"/>
      <c r="DW155" s="103"/>
      <c r="DX155" s="103"/>
      <c r="DY155" s="103"/>
      <c r="DZ155" s="103"/>
      <c r="EA155" s="103"/>
      <c r="EB155" s="103"/>
      <c r="EC155" s="103"/>
      <c r="ED155" s="103"/>
      <c r="EE155" s="103"/>
      <c r="EF155" s="103"/>
      <c r="EG155" s="103"/>
      <c r="EH155" s="103"/>
      <c r="EI155" s="103"/>
      <c r="EJ155" s="103"/>
      <c r="EK155" s="103"/>
      <c r="EL155" s="103"/>
      <c r="EM155" s="103"/>
      <c r="EN155" s="103"/>
      <c r="EO155" s="103"/>
      <c r="EP155" s="103"/>
      <c r="EQ155" s="103"/>
    </row>
    <row r="156" spans="1:147" s="183" customFormat="1" ht="15" customHeight="1" x14ac:dyDescent="0.35">
      <c r="A156" s="358" t="s">
        <v>2056</v>
      </c>
      <c r="B156" s="170" t="s">
        <v>1677</v>
      </c>
      <c r="C156" s="480">
        <v>45078</v>
      </c>
      <c r="D156" s="480">
        <v>46203</v>
      </c>
      <c r="E156" s="555">
        <v>0</v>
      </c>
      <c r="F156" s="556">
        <v>425</v>
      </c>
      <c r="G156" s="556">
        <f>F156/23.742</f>
        <v>17.900766574003875</v>
      </c>
      <c r="H156" s="536" t="s">
        <v>2011</v>
      </c>
      <c r="I156" s="538">
        <v>0</v>
      </c>
      <c r="J156" s="538">
        <v>0</v>
      </c>
      <c r="K156" s="538">
        <v>0</v>
      </c>
      <c r="L156" s="538">
        <v>0</v>
      </c>
      <c r="M156" s="538">
        <v>170</v>
      </c>
      <c r="N156" s="538">
        <v>170</v>
      </c>
      <c r="O156" s="538">
        <v>85</v>
      </c>
      <c r="P156" s="538">
        <v>0</v>
      </c>
      <c r="Q156" s="539"/>
      <c r="R156" s="539">
        <v>0</v>
      </c>
      <c r="S156" s="539"/>
      <c r="T156" s="541" t="s">
        <v>2083</v>
      </c>
      <c r="U156" s="129" t="s">
        <v>2531</v>
      </c>
      <c r="V156" s="129" t="s">
        <v>2532</v>
      </c>
      <c r="W156" s="129" t="s">
        <v>170</v>
      </c>
      <c r="X156" s="129" t="s">
        <v>2533</v>
      </c>
      <c r="Y156" s="129" t="s">
        <v>170</v>
      </c>
      <c r="Z156" s="366" t="s">
        <v>1649</v>
      </c>
      <c r="AA156" s="540" t="s">
        <v>170</v>
      </c>
      <c r="AB156" s="420" t="s">
        <v>2522</v>
      </c>
      <c r="AC156" s="416">
        <v>1</v>
      </c>
      <c r="AD156" s="416">
        <v>0.4</v>
      </c>
      <c r="AE156" s="129" t="s">
        <v>102</v>
      </c>
      <c r="AF156" s="437">
        <v>0</v>
      </c>
      <c r="AG156" s="413">
        <f t="shared" si="19"/>
        <v>425</v>
      </c>
      <c r="AH156" s="413">
        <f t="shared" si="20"/>
        <v>0</v>
      </c>
      <c r="AI156" s="185"/>
      <c r="AJ156" s="103"/>
      <c r="AK156" s="463" t="s">
        <v>2035</v>
      </c>
      <c r="AL156" s="464" t="s">
        <v>2528</v>
      </c>
      <c r="AM156" s="464" t="s">
        <v>2035</v>
      </c>
      <c r="AN156" s="464" t="s">
        <v>2528</v>
      </c>
      <c r="AO156" s="464" t="s">
        <v>2035</v>
      </c>
      <c r="AP156" s="464" t="s">
        <v>2528</v>
      </c>
      <c r="AQ156" s="464" t="s">
        <v>2035</v>
      </c>
      <c r="AR156" s="464" t="s">
        <v>2528</v>
      </c>
      <c r="AS156" s="464" t="s">
        <v>2035</v>
      </c>
      <c r="AT156" s="464" t="s">
        <v>2528</v>
      </c>
      <c r="AU156" s="464" t="s">
        <v>2035</v>
      </c>
      <c r="AV156" s="464" t="s">
        <v>2528</v>
      </c>
      <c r="AW156" s="447" t="s">
        <v>1636</v>
      </c>
      <c r="AX156" s="447"/>
      <c r="AY156" s="447" t="s">
        <v>1636</v>
      </c>
      <c r="AZ156" s="447"/>
      <c r="BA156" s="447" t="s">
        <v>1636</v>
      </c>
      <c r="BB156" s="447"/>
      <c r="BC156" s="447" t="s">
        <v>1636</v>
      </c>
      <c r="BD156" s="447"/>
      <c r="BE156" s="447" t="s">
        <v>1636</v>
      </c>
      <c r="BF156" s="447"/>
      <c r="BG156" s="447" t="s">
        <v>1636</v>
      </c>
      <c r="BH156" s="447" t="s">
        <v>1636</v>
      </c>
      <c r="BI156" s="449"/>
      <c r="BJ156" s="103"/>
      <c r="BK156" s="103"/>
      <c r="BL156" s="103"/>
      <c r="BM156" s="103"/>
      <c r="BN156" s="103"/>
      <c r="BO156" s="103"/>
      <c r="BP156" s="103"/>
      <c r="BQ156" s="103"/>
      <c r="BR156" s="103"/>
      <c r="BS156" s="103"/>
      <c r="BT156" s="103"/>
      <c r="BU156" s="103"/>
      <c r="BV156" s="103"/>
      <c r="BW156" s="103"/>
      <c r="BX156" s="103"/>
      <c r="BY156" s="103"/>
      <c r="BZ156" s="103"/>
      <c r="CA156" s="103"/>
      <c r="CB156" s="103"/>
      <c r="CC156" s="103"/>
      <c r="CD156" s="103"/>
      <c r="CE156" s="103"/>
      <c r="CF156" s="103"/>
      <c r="CG156" s="103"/>
      <c r="CH156" s="103"/>
      <c r="CI156" s="103"/>
      <c r="CJ156" s="103"/>
      <c r="CK156" s="103"/>
      <c r="CL156" s="103"/>
      <c r="CM156" s="103"/>
      <c r="CN156" s="103"/>
      <c r="CO156" s="103"/>
      <c r="CP156" s="103"/>
      <c r="CQ156" s="103"/>
      <c r="CR156" s="103"/>
      <c r="CS156" s="103"/>
      <c r="CT156" s="103"/>
      <c r="CU156" s="103"/>
      <c r="CV156" s="103"/>
      <c r="CW156" s="103"/>
      <c r="CX156" s="103"/>
      <c r="CY156" s="103"/>
      <c r="CZ156" s="103"/>
      <c r="DA156" s="103"/>
      <c r="DB156" s="103"/>
      <c r="DC156" s="103"/>
      <c r="DD156" s="103"/>
      <c r="DE156" s="103"/>
      <c r="DF156" s="103"/>
      <c r="DG156" s="103"/>
      <c r="DH156" s="103"/>
      <c r="DI156" s="103"/>
      <c r="DJ156" s="103"/>
      <c r="DK156" s="103"/>
      <c r="DL156" s="103"/>
      <c r="DM156" s="103"/>
      <c r="DN156" s="103"/>
      <c r="DO156" s="103"/>
      <c r="DP156" s="103"/>
      <c r="DQ156" s="103"/>
      <c r="DR156" s="103"/>
      <c r="DS156" s="103"/>
      <c r="DT156" s="103"/>
      <c r="DU156" s="103"/>
      <c r="DV156" s="103"/>
      <c r="DW156" s="103"/>
      <c r="DX156" s="103"/>
      <c r="DY156" s="103"/>
      <c r="DZ156" s="103"/>
      <c r="EA156" s="103"/>
      <c r="EB156" s="103"/>
      <c r="EC156" s="103"/>
      <c r="ED156" s="103"/>
      <c r="EE156" s="103"/>
      <c r="EF156" s="103"/>
      <c r="EG156" s="103"/>
      <c r="EH156" s="103"/>
      <c r="EI156" s="103"/>
      <c r="EJ156" s="103"/>
      <c r="EK156" s="103"/>
      <c r="EL156" s="103"/>
      <c r="EM156" s="103"/>
      <c r="EN156" s="103"/>
      <c r="EO156" s="103"/>
      <c r="EP156" s="103"/>
      <c r="EQ156" s="103"/>
    </row>
    <row r="157" spans="1:147" s="183" customFormat="1" ht="15" customHeight="1" x14ac:dyDescent="0.35">
      <c r="A157" s="358" t="s">
        <v>2376</v>
      </c>
      <c r="B157" s="230" t="s">
        <v>1681</v>
      </c>
      <c r="C157" s="542">
        <v>45658</v>
      </c>
      <c r="D157" s="480">
        <v>46203</v>
      </c>
      <c r="E157" s="555">
        <v>0</v>
      </c>
      <c r="F157" s="556">
        <v>0</v>
      </c>
      <c r="G157" s="556">
        <f t="shared" ref="G157" si="24">F157/23.686</f>
        <v>0</v>
      </c>
      <c r="H157" s="543" t="s">
        <v>2011</v>
      </c>
      <c r="I157" s="146">
        <v>0</v>
      </c>
      <c r="J157" s="146">
        <v>0</v>
      </c>
      <c r="K157" s="146">
        <v>0</v>
      </c>
      <c r="L157" s="146">
        <v>0</v>
      </c>
      <c r="M157" s="146">
        <v>0</v>
      </c>
      <c r="N157" s="146">
        <v>0</v>
      </c>
      <c r="O157" s="146">
        <v>0</v>
      </c>
      <c r="P157" s="146">
        <v>0</v>
      </c>
      <c r="Q157" s="305"/>
      <c r="R157" s="544">
        <v>70</v>
      </c>
      <c r="S157" s="226" t="s">
        <v>2534</v>
      </c>
      <c r="T157" s="337" t="s">
        <v>2456</v>
      </c>
      <c r="U157" s="337" t="s">
        <v>2535</v>
      </c>
      <c r="V157" s="337" t="s">
        <v>2536</v>
      </c>
      <c r="W157" s="337" t="s">
        <v>170</v>
      </c>
      <c r="X157" s="337" t="s">
        <v>170</v>
      </c>
      <c r="Y157" s="337" t="s">
        <v>170</v>
      </c>
      <c r="Z157" s="175" t="s">
        <v>1242</v>
      </c>
      <c r="AA157" s="545" t="s">
        <v>170</v>
      </c>
      <c r="AB157" s="420" t="s">
        <v>170</v>
      </c>
      <c r="AC157" s="438">
        <v>0</v>
      </c>
      <c r="AD157" s="439">
        <v>0</v>
      </c>
      <c r="AE157" s="226" t="s">
        <v>170</v>
      </c>
      <c r="AF157" s="440">
        <v>0</v>
      </c>
      <c r="AG157" s="413">
        <f t="shared" si="19"/>
        <v>0</v>
      </c>
      <c r="AH157" s="413">
        <f t="shared" si="20"/>
        <v>0</v>
      </c>
      <c r="AI157" s="163"/>
      <c r="AJ157" s="163"/>
      <c r="AK157" s="463" t="s">
        <v>2035</v>
      </c>
      <c r="AL157" s="464" t="s">
        <v>2537</v>
      </c>
      <c r="AM157" s="464" t="s">
        <v>2035</v>
      </c>
      <c r="AN157" s="464" t="s">
        <v>2537</v>
      </c>
      <c r="AO157" s="464" t="s">
        <v>2035</v>
      </c>
      <c r="AP157" s="464" t="s">
        <v>2537</v>
      </c>
      <c r="AQ157" s="464" t="s">
        <v>2035</v>
      </c>
      <c r="AR157" s="464" t="s">
        <v>2537</v>
      </c>
      <c r="AS157" s="464" t="s">
        <v>2035</v>
      </c>
      <c r="AT157" s="464" t="s">
        <v>2537</v>
      </c>
      <c r="AU157" s="464" t="s">
        <v>2035</v>
      </c>
      <c r="AV157" s="464" t="s">
        <v>2537</v>
      </c>
      <c r="AW157" s="447" t="s">
        <v>1636</v>
      </c>
      <c r="AX157" s="447"/>
      <c r="AY157" s="447" t="s">
        <v>1636</v>
      </c>
      <c r="AZ157" s="447"/>
      <c r="BA157" s="447" t="s">
        <v>1636</v>
      </c>
      <c r="BB157" s="447"/>
      <c r="BC157" s="447" t="s">
        <v>1636</v>
      </c>
      <c r="BD157" s="447"/>
      <c r="BE157" s="447" t="s">
        <v>1636</v>
      </c>
      <c r="BF157" s="447"/>
      <c r="BG157" s="447" t="s">
        <v>1636</v>
      </c>
      <c r="BH157" s="447" t="s">
        <v>1636</v>
      </c>
      <c r="BI157" s="449"/>
      <c r="BJ157" s="103"/>
      <c r="BK157" s="103"/>
      <c r="BL157" s="103"/>
      <c r="BM157" s="103"/>
      <c r="BN157" s="103"/>
      <c r="BO157" s="103"/>
      <c r="BP157" s="103"/>
      <c r="BQ157" s="103"/>
      <c r="BR157" s="103"/>
      <c r="BS157" s="103"/>
      <c r="BT157" s="103"/>
      <c r="BU157" s="103"/>
      <c r="BV157" s="103"/>
      <c r="BW157" s="103"/>
      <c r="BX157" s="103"/>
      <c r="BY157" s="103"/>
      <c r="BZ157" s="103"/>
      <c r="CA157" s="103"/>
      <c r="CB157" s="103"/>
      <c r="CC157" s="103"/>
      <c r="CD157" s="103"/>
      <c r="CE157" s="103"/>
      <c r="CF157" s="103"/>
      <c r="CG157" s="103"/>
      <c r="CH157" s="103"/>
      <c r="CI157" s="103"/>
      <c r="CJ157" s="103"/>
      <c r="CK157" s="103"/>
      <c r="CL157" s="103"/>
      <c r="CM157" s="103"/>
      <c r="CN157" s="103"/>
      <c r="CO157" s="103"/>
      <c r="CP157" s="103"/>
      <c r="CQ157" s="103"/>
      <c r="CR157" s="103"/>
      <c r="CS157" s="103"/>
      <c r="CT157" s="103"/>
      <c r="CU157" s="103"/>
      <c r="CV157" s="103"/>
      <c r="CW157" s="103"/>
      <c r="CX157" s="103"/>
      <c r="CY157" s="103"/>
      <c r="CZ157" s="103"/>
      <c r="DA157" s="103"/>
      <c r="DB157" s="103"/>
      <c r="DC157" s="103"/>
      <c r="DD157" s="103"/>
      <c r="DE157" s="103"/>
      <c r="DF157" s="103"/>
      <c r="DG157" s="103"/>
      <c r="DH157" s="103"/>
      <c r="DI157" s="103"/>
      <c r="DJ157" s="103"/>
      <c r="DK157" s="103"/>
      <c r="DL157" s="103"/>
      <c r="DM157" s="103"/>
      <c r="DN157" s="103"/>
      <c r="DO157" s="103"/>
      <c r="DP157" s="103"/>
      <c r="DQ157" s="103"/>
      <c r="DR157" s="103"/>
      <c r="DS157" s="103"/>
      <c r="DT157" s="103"/>
      <c r="DU157" s="103"/>
      <c r="DV157" s="103"/>
      <c r="DW157" s="103"/>
      <c r="DX157" s="103"/>
      <c r="DY157" s="103"/>
      <c r="DZ157" s="103"/>
      <c r="EA157" s="103"/>
      <c r="EB157" s="103"/>
      <c r="EC157" s="103"/>
      <c r="ED157" s="103"/>
      <c r="EE157" s="103"/>
      <c r="EF157" s="103"/>
      <c r="EG157" s="103"/>
      <c r="EH157" s="103"/>
      <c r="EI157" s="103"/>
      <c r="EJ157" s="103"/>
      <c r="EK157" s="103"/>
      <c r="EL157" s="103"/>
      <c r="EM157" s="103"/>
      <c r="EN157" s="103"/>
      <c r="EO157" s="103"/>
      <c r="EP157" s="103"/>
      <c r="EQ157" s="103"/>
    </row>
    <row r="158" spans="1:147" ht="15" customHeight="1" x14ac:dyDescent="0.35">
      <c r="A158" s="358" t="s">
        <v>2538</v>
      </c>
      <c r="B158" s="133" t="s">
        <v>2539</v>
      </c>
      <c r="C158" s="486">
        <v>44197</v>
      </c>
      <c r="D158" s="486">
        <v>46265</v>
      </c>
      <c r="E158" s="305">
        <v>1339</v>
      </c>
      <c r="F158" s="306">
        <v>823</v>
      </c>
      <c r="G158" s="306">
        <f>F158/25.462</f>
        <v>32.322676930327546</v>
      </c>
      <c r="H158" s="590" t="s">
        <v>2011</v>
      </c>
      <c r="I158" s="591">
        <v>0</v>
      </c>
      <c r="J158" s="591">
        <v>0</v>
      </c>
      <c r="K158" s="591">
        <v>144.80000000000001</v>
      </c>
      <c r="L158" s="591">
        <v>223.8</v>
      </c>
      <c r="M158" s="591">
        <v>0</v>
      </c>
      <c r="N158" s="591">
        <v>454.4</v>
      </c>
      <c r="O158" s="591">
        <v>0</v>
      </c>
      <c r="P158" s="695">
        <v>0</v>
      </c>
      <c r="Q158" s="476" t="s">
        <v>2182</v>
      </c>
      <c r="R158" s="477">
        <v>0</v>
      </c>
      <c r="S158" s="476" t="s">
        <v>2540</v>
      </c>
      <c r="T158" s="478" t="s">
        <v>2388</v>
      </c>
      <c r="U158" s="479" t="s">
        <v>2541</v>
      </c>
      <c r="V158" s="479" t="s">
        <v>2542</v>
      </c>
      <c r="W158" s="400">
        <v>1339</v>
      </c>
      <c r="X158" s="479" t="s">
        <v>2017</v>
      </c>
      <c r="Y158" s="479" t="s">
        <v>2017</v>
      </c>
      <c r="Z158" s="479" t="s">
        <v>1691</v>
      </c>
      <c r="AA158" s="266"/>
      <c r="AB158" s="419"/>
      <c r="AC158" s="221">
        <v>0</v>
      </c>
      <c r="AD158" s="82">
        <v>0</v>
      </c>
      <c r="AE158" s="411" t="s">
        <v>102</v>
      </c>
      <c r="AF158" s="412">
        <v>0</v>
      </c>
      <c r="AG158" s="413">
        <f t="shared" si="19"/>
        <v>0</v>
      </c>
      <c r="AH158" s="413">
        <f t="shared" si="20"/>
        <v>0</v>
      </c>
      <c r="AI158" s="106"/>
      <c r="AJ158" s="105"/>
      <c r="AK158" s="449"/>
      <c r="AL158" s="449"/>
      <c r="AM158" s="449"/>
      <c r="AN158" s="449"/>
      <c r="AO158" s="449"/>
      <c r="AP158" s="449"/>
      <c r="AQ158" s="449"/>
      <c r="AR158" s="449"/>
      <c r="AS158" s="449"/>
      <c r="AT158" s="449"/>
      <c r="AU158" s="449"/>
      <c r="AV158" s="449"/>
      <c r="AW158" s="449"/>
      <c r="AX158" s="449"/>
      <c r="AY158" s="449"/>
      <c r="AZ158" s="449"/>
      <c r="BA158" s="449"/>
      <c r="BB158" s="449"/>
      <c r="BC158" s="449"/>
      <c r="BD158" s="449"/>
      <c r="BE158" s="449"/>
      <c r="BF158" s="449"/>
      <c r="BG158" s="449"/>
      <c r="BH158" s="449"/>
      <c r="BI158" s="448"/>
    </row>
    <row r="159" spans="1:147" ht="15" customHeight="1" x14ac:dyDescent="0.35">
      <c r="A159" s="358" t="s">
        <v>2538</v>
      </c>
      <c r="B159" s="81" t="s">
        <v>1708</v>
      </c>
      <c r="C159" s="486">
        <v>44562</v>
      </c>
      <c r="D159" s="486">
        <v>46022</v>
      </c>
      <c r="E159" s="305">
        <v>1570</v>
      </c>
      <c r="F159" s="306">
        <v>1798</v>
      </c>
      <c r="G159" s="306">
        <f t="shared" ref="G159:G165" si="25">F159/25.462</f>
        <v>70.615034168564918</v>
      </c>
      <c r="H159" s="590" t="s">
        <v>2011</v>
      </c>
      <c r="I159" s="591">
        <v>0</v>
      </c>
      <c r="J159" s="591">
        <v>0</v>
      </c>
      <c r="K159" s="591">
        <v>0</v>
      </c>
      <c r="L159" s="591">
        <v>350</v>
      </c>
      <c r="M159" s="591">
        <v>140</v>
      </c>
      <c r="N159" s="591">
        <v>1308</v>
      </c>
      <c r="O159" s="591">
        <v>0</v>
      </c>
      <c r="P159" s="695">
        <v>0</v>
      </c>
      <c r="Q159" s="476" t="s">
        <v>2182</v>
      </c>
      <c r="R159" s="477">
        <v>0</v>
      </c>
      <c r="S159" s="476" t="s">
        <v>2540</v>
      </c>
      <c r="T159" s="478" t="s">
        <v>2543</v>
      </c>
      <c r="U159" s="479" t="s">
        <v>2544</v>
      </c>
      <c r="V159" s="479" t="s">
        <v>2545</v>
      </c>
      <c r="W159" s="400">
        <v>1570</v>
      </c>
      <c r="X159" s="479" t="s">
        <v>2017</v>
      </c>
      <c r="Y159" s="479" t="s">
        <v>2017</v>
      </c>
      <c r="Z159" s="479" t="s">
        <v>1691</v>
      </c>
      <c r="AA159" s="266"/>
      <c r="AB159" s="419"/>
      <c r="AC159" s="221">
        <v>0</v>
      </c>
      <c r="AD159" s="82">
        <v>0</v>
      </c>
      <c r="AE159" s="411" t="s">
        <v>102</v>
      </c>
      <c r="AF159" s="412">
        <v>0</v>
      </c>
      <c r="AG159" s="413">
        <f t="shared" si="19"/>
        <v>0</v>
      </c>
      <c r="AH159" s="413">
        <f t="shared" si="20"/>
        <v>0</v>
      </c>
      <c r="AI159" s="106"/>
      <c r="AJ159" s="105"/>
      <c r="AK159" s="449"/>
      <c r="AL159" s="449"/>
      <c r="AM159" s="449"/>
      <c r="AN159" s="449"/>
      <c r="AO159" s="449"/>
      <c r="AP159" s="449"/>
      <c r="AQ159" s="449"/>
      <c r="AR159" s="449"/>
      <c r="AS159" s="449"/>
      <c r="AT159" s="449"/>
      <c r="AU159" s="449"/>
      <c r="AV159" s="449"/>
      <c r="AW159" s="449"/>
      <c r="AX159" s="449"/>
      <c r="AY159" s="449"/>
      <c r="AZ159" s="449"/>
      <c r="BA159" s="449"/>
      <c r="BB159" s="449"/>
      <c r="BC159" s="449"/>
      <c r="BD159" s="449"/>
      <c r="BE159" s="449"/>
      <c r="BF159" s="449"/>
      <c r="BG159" s="449"/>
      <c r="BH159" s="449"/>
      <c r="BI159" s="448"/>
    </row>
    <row r="160" spans="1:147" ht="15" customHeight="1" x14ac:dyDescent="0.35">
      <c r="A160" s="358" t="s">
        <v>2538</v>
      </c>
      <c r="B160" s="81" t="s">
        <v>1714</v>
      </c>
      <c r="C160" s="486">
        <v>44197</v>
      </c>
      <c r="D160" s="486">
        <v>46265</v>
      </c>
      <c r="E160" s="305">
        <v>992</v>
      </c>
      <c r="F160" s="306">
        <v>1280</v>
      </c>
      <c r="G160" s="306">
        <f t="shared" si="25"/>
        <v>50.270992066609068</v>
      </c>
      <c r="H160" s="590" t="s">
        <v>2011</v>
      </c>
      <c r="I160" s="591">
        <v>0</v>
      </c>
      <c r="J160" s="591">
        <v>0</v>
      </c>
      <c r="K160" s="591">
        <v>150</v>
      </c>
      <c r="L160" s="591">
        <v>350</v>
      </c>
      <c r="M160" s="591">
        <v>0</v>
      </c>
      <c r="N160" s="591">
        <v>780</v>
      </c>
      <c r="O160" s="591">
        <v>0</v>
      </c>
      <c r="P160" s="695">
        <v>0</v>
      </c>
      <c r="Q160" s="476" t="s">
        <v>2182</v>
      </c>
      <c r="R160" s="477">
        <v>0</v>
      </c>
      <c r="S160" s="476" t="s">
        <v>2540</v>
      </c>
      <c r="T160" s="478" t="s">
        <v>2543</v>
      </c>
      <c r="U160" s="479" t="s">
        <v>2546</v>
      </c>
      <c r="V160" s="479" t="s">
        <v>2547</v>
      </c>
      <c r="W160" s="400">
        <v>992</v>
      </c>
      <c r="X160" s="479" t="s">
        <v>2017</v>
      </c>
      <c r="Y160" s="479" t="s">
        <v>2017</v>
      </c>
      <c r="Z160" s="479" t="s">
        <v>1691</v>
      </c>
      <c r="AA160" s="266"/>
      <c r="AB160" s="419"/>
      <c r="AC160" s="221">
        <v>0</v>
      </c>
      <c r="AD160" s="82">
        <v>0</v>
      </c>
      <c r="AE160" s="411" t="s">
        <v>102</v>
      </c>
      <c r="AF160" s="412">
        <v>0</v>
      </c>
      <c r="AG160" s="413">
        <f t="shared" si="19"/>
        <v>0</v>
      </c>
      <c r="AH160" s="413">
        <f t="shared" si="20"/>
        <v>0</v>
      </c>
      <c r="AI160" s="106"/>
      <c r="AJ160" s="105"/>
      <c r="AK160" s="449"/>
      <c r="AL160" s="449"/>
      <c r="AM160" s="449"/>
      <c r="AN160" s="449"/>
      <c r="AO160" s="449"/>
      <c r="AP160" s="449"/>
      <c r="AQ160" s="449"/>
      <c r="AR160" s="449"/>
      <c r="AS160" s="449"/>
      <c r="AT160" s="449"/>
      <c r="AU160" s="449"/>
      <c r="AV160" s="449"/>
      <c r="AW160" s="449"/>
      <c r="AX160" s="449"/>
      <c r="AY160" s="449"/>
      <c r="AZ160" s="449"/>
      <c r="BA160" s="449"/>
      <c r="BB160" s="449"/>
      <c r="BC160" s="449"/>
      <c r="BD160" s="449"/>
      <c r="BE160" s="449"/>
      <c r="BF160" s="449"/>
      <c r="BG160" s="449"/>
      <c r="BH160" s="449"/>
      <c r="BI160" s="448"/>
    </row>
    <row r="161" spans="1:147" ht="15" customHeight="1" x14ac:dyDescent="0.35">
      <c r="A161" s="358" t="s">
        <v>2538</v>
      </c>
      <c r="B161" s="81" t="s">
        <v>1720</v>
      </c>
      <c r="C161" s="486">
        <v>44197</v>
      </c>
      <c r="D161" s="486">
        <v>46265</v>
      </c>
      <c r="E161" s="305">
        <v>0</v>
      </c>
      <c r="F161" s="306">
        <v>0</v>
      </c>
      <c r="G161" s="306">
        <f t="shared" si="25"/>
        <v>0</v>
      </c>
      <c r="H161" s="590" t="s">
        <v>2011</v>
      </c>
      <c r="I161" s="591">
        <v>0</v>
      </c>
      <c r="J161" s="591">
        <v>0</v>
      </c>
      <c r="K161" s="591">
        <v>0</v>
      </c>
      <c r="L161" s="591">
        <v>0</v>
      </c>
      <c r="M161" s="591">
        <v>0</v>
      </c>
      <c r="N161" s="591">
        <v>0</v>
      </c>
      <c r="O161" s="591">
        <v>0</v>
      </c>
      <c r="P161" s="695">
        <v>0</v>
      </c>
      <c r="Q161" s="476" t="s">
        <v>2518</v>
      </c>
      <c r="R161" s="477" t="s">
        <v>2518</v>
      </c>
      <c r="S161" s="476" t="s">
        <v>2518</v>
      </c>
      <c r="T161" s="478" t="s">
        <v>2548</v>
      </c>
      <c r="U161" s="479" t="s">
        <v>2549</v>
      </c>
      <c r="V161" s="479" t="s">
        <v>2550</v>
      </c>
      <c r="W161" s="400">
        <v>0</v>
      </c>
      <c r="X161" s="479" t="s">
        <v>2017</v>
      </c>
      <c r="Y161" s="479" t="s">
        <v>2017</v>
      </c>
      <c r="Z161" s="479" t="s">
        <v>1691</v>
      </c>
      <c r="AA161" s="266"/>
      <c r="AB161" s="419"/>
      <c r="AC161" s="221">
        <v>0</v>
      </c>
      <c r="AD161" s="82">
        <v>0</v>
      </c>
      <c r="AE161" s="411" t="s">
        <v>102</v>
      </c>
      <c r="AF161" s="412">
        <v>0</v>
      </c>
      <c r="AG161" s="413">
        <f t="shared" si="19"/>
        <v>0</v>
      </c>
      <c r="AH161" s="413">
        <f t="shared" si="20"/>
        <v>0</v>
      </c>
      <c r="AI161" s="106"/>
      <c r="AJ161" s="105"/>
      <c r="AK161" s="449"/>
      <c r="AL161" s="449"/>
      <c r="AM161" s="449"/>
      <c r="AN161" s="449"/>
      <c r="AO161" s="449"/>
      <c r="AP161" s="449"/>
      <c r="AQ161" s="449"/>
      <c r="AR161" s="449"/>
      <c r="AS161" s="449"/>
      <c r="AT161" s="449"/>
      <c r="AU161" s="449"/>
      <c r="AV161" s="449"/>
      <c r="AW161" s="449"/>
      <c r="AX161" s="449"/>
      <c r="AY161" s="449"/>
      <c r="AZ161" s="449"/>
      <c r="BA161" s="449"/>
      <c r="BB161" s="449"/>
      <c r="BC161" s="449"/>
      <c r="BD161" s="449"/>
      <c r="BE161" s="449"/>
      <c r="BF161" s="449"/>
      <c r="BG161" s="449"/>
      <c r="BH161" s="449"/>
      <c r="BI161" s="448"/>
    </row>
    <row r="162" spans="1:147" ht="15" customHeight="1" x14ac:dyDescent="0.35">
      <c r="A162" s="358" t="s">
        <v>2538</v>
      </c>
      <c r="B162" s="81" t="s">
        <v>1726</v>
      </c>
      <c r="C162" s="486">
        <v>44197</v>
      </c>
      <c r="D162" s="486">
        <v>46265</v>
      </c>
      <c r="E162" s="305">
        <v>400</v>
      </c>
      <c r="F162" s="306">
        <v>400</v>
      </c>
      <c r="G162" s="306">
        <f t="shared" si="25"/>
        <v>15.709685020815332</v>
      </c>
      <c r="H162" s="590" t="s">
        <v>2011</v>
      </c>
      <c r="I162" s="591">
        <v>0</v>
      </c>
      <c r="J162" s="591">
        <v>0</v>
      </c>
      <c r="K162" s="591">
        <v>0</v>
      </c>
      <c r="L162" s="591">
        <v>160</v>
      </c>
      <c r="M162" s="591">
        <v>105</v>
      </c>
      <c r="N162" s="591">
        <v>135</v>
      </c>
      <c r="O162" s="591">
        <v>0</v>
      </c>
      <c r="P162" s="695">
        <v>0</v>
      </c>
      <c r="Q162" s="476" t="s">
        <v>2551</v>
      </c>
      <c r="R162" s="477" t="s">
        <v>2017</v>
      </c>
      <c r="S162" s="476" t="s">
        <v>2552</v>
      </c>
      <c r="T162" s="478" t="s">
        <v>2548</v>
      </c>
      <c r="U162" s="479" t="s">
        <v>2553</v>
      </c>
      <c r="V162" s="479" t="s">
        <v>2554</v>
      </c>
      <c r="W162" s="400">
        <v>400</v>
      </c>
      <c r="X162" s="479" t="s">
        <v>2017</v>
      </c>
      <c r="Y162" s="479" t="s">
        <v>2017</v>
      </c>
      <c r="Z162" s="479" t="s">
        <v>1691</v>
      </c>
      <c r="AA162" s="266"/>
      <c r="AB162" s="419"/>
      <c r="AC162" s="221">
        <v>0</v>
      </c>
      <c r="AD162" s="82">
        <v>0</v>
      </c>
      <c r="AE162" s="411" t="s">
        <v>102</v>
      </c>
      <c r="AF162" s="412">
        <v>0</v>
      </c>
      <c r="AG162" s="413">
        <f t="shared" si="19"/>
        <v>0</v>
      </c>
      <c r="AH162" s="413">
        <f t="shared" si="20"/>
        <v>0</v>
      </c>
      <c r="AI162" s="106"/>
      <c r="AJ162" s="105"/>
      <c r="AK162" s="449"/>
      <c r="AL162" s="449"/>
      <c r="AM162" s="449"/>
      <c r="AN162" s="449"/>
      <c r="AO162" s="449"/>
      <c r="AP162" s="449"/>
      <c r="AQ162" s="449"/>
      <c r="AR162" s="449"/>
      <c r="AS162" s="449"/>
      <c r="AT162" s="449"/>
      <c r="AU162" s="449"/>
      <c r="AV162" s="449"/>
      <c r="AW162" s="449"/>
      <c r="AX162" s="449"/>
      <c r="AY162" s="449"/>
      <c r="AZ162" s="449"/>
      <c r="BA162" s="449"/>
      <c r="BB162" s="449"/>
      <c r="BC162" s="449"/>
      <c r="BD162" s="449"/>
      <c r="BE162" s="449"/>
      <c r="BF162" s="449"/>
      <c r="BG162" s="449"/>
      <c r="BH162" s="449"/>
      <c r="BI162" s="448"/>
    </row>
    <row r="163" spans="1:147" ht="15" customHeight="1" x14ac:dyDescent="0.35">
      <c r="A163" s="358" t="s">
        <v>2538</v>
      </c>
      <c r="B163" s="81" t="s">
        <v>1739</v>
      </c>
      <c r="C163" s="486">
        <v>44562</v>
      </c>
      <c r="D163" s="486">
        <v>46265</v>
      </c>
      <c r="E163" s="305">
        <v>5661</v>
      </c>
      <c r="F163" s="306">
        <v>3719</v>
      </c>
      <c r="G163" s="306">
        <f t="shared" si="25"/>
        <v>146.06079648103056</v>
      </c>
      <c r="H163" s="590" t="s">
        <v>2011</v>
      </c>
      <c r="I163" s="591">
        <v>0</v>
      </c>
      <c r="J163" s="591">
        <v>0</v>
      </c>
      <c r="K163" s="591">
        <v>300</v>
      </c>
      <c r="L163" s="591">
        <v>850</v>
      </c>
      <c r="M163" s="591">
        <v>700.6</v>
      </c>
      <c r="N163" s="591">
        <v>1032.4000000000001</v>
      </c>
      <c r="O163" s="591">
        <v>836</v>
      </c>
      <c r="P163" s="695">
        <v>0</v>
      </c>
      <c r="Q163" s="476" t="s">
        <v>2182</v>
      </c>
      <c r="R163" s="477">
        <v>0</v>
      </c>
      <c r="S163" s="476" t="s">
        <v>2540</v>
      </c>
      <c r="T163" s="478" t="s">
        <v>2543</v>
      </c>
      <c r="U163" s="479" t="s">
        <v>2555</v>
      </c>
      <c r="V163" s="479" t="s">
        <v>2542</v>
      </c>
      <c r="W163" s="400">
        <v>5661</v>
      </c>
      <c r="X163" s="479" t="s">
        <v>2017</v>
      </c>
      <c r="Y163" s="479" t="s">
        <v>2017</v>
      </c>
      <c r="Z163" s="479" t="s">
        <v>1691</v>
      </c>
      <c r="AA163" s="266"/>
      <c r="AB163" s="419"/>
      <c r="AC163" s="221">
        <v>0</v>
      </c>
      <c r="AD163" s="82">
        <v>0</v>
      </c>
      <c r="AE163" s="411" t="s">
        <v>102</v>
      </c>
      <c r="AF163" s="412">
        <v>0</v>
      </c>
      <c r="AG163" s="413">
        <f t="shared" si="19"/>
        <v>0</v>
      </c>
      <c r="AH163" s="413">
        <f t="shared" si="20"/>
        <v>0</v>
      </c>
      <c r="AI163" s="106"/>
      <c r="AJ163" s="105"/>
      <c r="AK163" s="449"/>
      <c r="AL163" s="449"/>
      <c r="AM163" s="449"/>
      <c r="AN163" s="449"/>
      <c r="AO163" s="449"/>
      <c r="AP163" s="449"/>
      <c r="AQ163" s="449"/>
      <c r="AR163" s="449"/>
      <c r="AS163" s="449"/>
      <c r="AT163" s="449"/>
      <c r="AU163" s="449"/>
      <c r="AV163" s="449"/>
      <c r="AW163" s="449"/>
      <c r="AX163" s="449"/>
      <c r="AY163" s="449"/>
      <c r="AZ163" s="449"/>
      <c r="BA163" s="449"/>
      <c r="BB163" s="449"/>
      <c r="BC163" s="449"/>
      <c r="BD163" s="449"/>
      <c r="BE163" s="449"/>
      <c r="BF163" s="449"/>
      <c r="BG163" s="449"/>
      <c r="BH163" s="449"/>
      <c r="BI163" s="448"/>
    </row>
    <row r="164" spans="1:147" ht="15" customHeight="1" x14ac:dyDescent="0.35">
      <c r="A164" s="358" t="s">
        <v>2538</v>
      </c>
      <c r="B164" s="81" t="s">
        <v>1750</v>
      </c>
      <c r="C164" s="486">
        <v>44562</v>
      </c>
      <c r="D164" s="486">
        <v>46265</v>
      </c>
      <c r="E164" s="305">
        <v>1653</v>
      </c>
      <c r="F164" s="306">
        <v>3595</v>
      </c>
      <c r="G164" s="306">
        <f t="shared" si="25"/>
        <v>141.19079412457779</v>
      </c>
      <c r="H164" s="590" t="s">
        <v>2011</v>
      </c>
      <c r="I164" s="591">
        <v>0</v>
      </c>
      <c r="J164" s="591">
        <v>0</v>
      </c>
      <c r="K164" s="591">
        <v>0</v>
      </c>
      <c r="L164" s="591">
        <v>139.72999999999999</v>
      </c>
      <c r="M164" s="591">
        <v>480</v>
      </c>
      <c r="N164" s="591">
        <v>2300</v>
      </c>
      <c r="O164" s="591">
        <v>675.27</v>
      </c>
      <c r="P164" s="695">
        <v>0</v>
      </c>
      <c r="Q164" s="476" t="s">
        <v>2556</v>
      </c>
      <c r="R164" s="477" t="s">
        <v>2017</v>
      </c>
      <c r="S164" s="476" t="s">
        <v>2557</v>
      </c>
      <c r="T164" s="478" t="s">
        <v>2543</v>
      </c>
      <c r="U164" s="479" t="s">
        <v>2558</v>
      </c>
      <c r="V164" s="479" t="s">
        <v>2559</v>
      </c>
      <c r="W164" s="400">
        <v>1653</v>
      </c>
      <c r="X164" s="479" t="s">
        <v>2017</v>
      </c>
      <c r="Y164" s="479" t="s">
        <v>2017</v>
      </c>
      <c r="Z164" s="479" t="s">
        <v>1691</v>
      </c>
      <c r="AA164" s="266"/>
      <c r="AB164" s="419"/>
      <c r="AC164" s="221">
        <v>0</v>
      </c>
      <c r="AD164" s="82">
        <v>0</v>
      </c>
      <c r="AE164" s="411" t="s">
        <v>102</v>
      </c>
      <c r="AF164" s="412">
        <v>0</v>
      </c>
      <c r="AG164" s="413">
        <f t="shared" si="19"/>
        <v>0</v>
      </c>
      <c r="AH164" s="413">
        <f t="shared" si="20"/>
        <v>0</v>
      </c>
      <c r="AI164" s="106"/>
      <c r="AJ164" s="105"/>
      <c r="AK164" s="449"/>
      <c r="AL164" s="449"/>
      <c r="AM164" s="449"/>
      <c r="AN164" s="449"/>
      <c r="AO164" s="449"/>
      <c r="AP164" s="449"/>
      <c r="AQ164" s="449"/>
      <c r="AR164" s="449"/>
      <c r="AS164" s="449"/>
      <c r="AT164" s="449"/>
      <c r="AU164" s="449"/>
      <c r="AV164" s="449"/>
      <c r="AW164" s="449"/>
      <c r="AX164" s="449"/>
      <c r="AY164" s="449"/>
      <c r="AZ164" s="449"/>
      <c r="BA164" s="449"/>
      <c r="BB164" s="449"/>
      <c r="BC164" s="449"/>
      <c r="BD164" s="449"/>
      <c r="BE164" s="449"/>
      <c r="BF164" s="449"/>
      <c r="BG164" s="449"/>
      <c r="BH164" s="449"/>
      <c r="BI164" s="448"/>
    </row>
    <row r="165" spans="1:147" ht="15" customHeight="1" x14ac:dyDescent="0.35">
      <c r="A165" s="358" t="s">
        <v>2538</v>
      </c>
      <c r="B165" s="81" t="s">
        <v>1754</v>
      </c>
      <c r="C165" s="486">
        <v>44562</v>
      </c>
      <c r="D165" s="486">
        <v>46265</v>
      </c>
      <c r="E165" s="305">
        <v>826</v>
      </c>
      <c r="F165" s="306">
        <v>826</v>
      </c>
      <c r="G165" s="306">
        <f t="shared" si="25"/>
        <v>32.440499567983665</v>
      </c>
      <c r="H165" s="590" t="s">
        <v>2011</v>
      </c>
      <c r="I165" s="591">
        <v>0</v>
      </c>
      <c r="J165" s="591">
        <v>0</v>
      </c>
      <c r="K165" s="591">
        <v>115.6</v>
      </c>
      <c r="L165" s="591">
        <v>182</v>
      </c>
      <c r="M165" s="591">
        <v>194.4</v>
      </c>
      <c r="N165" s="591">
        <v>334</v>
      </c>
      <c r="O165" s="591">
        <v>0</v>
      </c>
      <c r="P165" s="695">
        <v>0</v>
      </c>
      <c r="Q165" s="476" t="s">
        <v>2182</v>
      </c>
      <c r="R165" s="477">
        <v>0</v>
      </c>
      <c r="S165" s="476" t="s">
        <v>2540</v>
      </c>
      <c r="T165" s="478" t="s">
        <v>2543</v>
      </c>
      <c r="U165" s="479" t="s">
        <v>2560</v>
      </c>
      <c r="V165" s="479" t="s">
        <v>2554</v>
      </c>
      <c r="W165" s="400">
        <v>826</v>
      </c>
      <c r="X165" s="479" t="s">
        <v>2017</v>
      </c>
      <c r="Y165" s="479" t="s">
        <v>2017</v>
      </c>
      <c r="Z165" s="479" t="s">
        <v>1691</v>
      </c>
      <c r="AA165" s="266"/>
      <c r="AB165" s="419"/>
      <c r="AC165" s="221">
        <v>0</v>
      </c>
      <c r="AD165" s="82">
        <v>0</v>
      </c>
      <c r="AE165" s="411" t="s">
        <v>102</v>
      </c>
      <c r="AF165" s="412">
        <v>0</v>
      </c>
      <c r="AG165" s="413">
        <f t="shared" si="19"/>
        <v>0</v>
      </c>
      <c r="AH165" s="413">
        <f t="shared" si="20"/>
        <v>0</v>
      </c>
      <c r="AI165" s="106"/>
      <c r="AJ165" s="105"/>
      <c r="AK165" s="449"/>
      <c r="AL165" s="449"/>
      <c r="AM165" s="449"/>
      <c r="AN165" s="449"/>
      <c r="AO165" s="449"/>
      <c r="AP165" s="449"/>
      <c r="AQ165" s="449"/>
      <c r="AR165" s="449"/>
      <c r="AS165" s="449"/>
      <c r="AT165" s="449"/>
      <c r="AU165" s="449"/>
      <c r="AV165" s="449"/>
      <c r="AW165" s="449"/>
      <c r="AX165" s="449"/>
      <c r="AY165" s="449"/>
      <c r="AZ165" s="449"/>
      <c r="BA165" s="449"/>
      <c r="BB165" s="449"/>
      <c r="BC165" s="449"/>
      <c r="BD165" s="449"/>
      <c r="BE165" s="449"/>
      <c r="BF165" s="449"/>
      <c r="BG165" s="449"/>
      <c r="BH165" s="449"/>
      <c r="BI165" s="448"/>
    </row>
    <row r="166" spans="1:147" s="183" customFormat="1" ht="15" customHeight="1" x14ac:dyDescent="0.35">
      <c r="A166" s="358" t="s">
        <v>2056</v>
      </c>
      <c r="B166" s="230" t="s">
        <v>1774</v>
      </c>
      <c r="C166" s="277">
        <v>44562</v>
      </c>
      <c r="D166" s="277">
        <v>46112</v>
      </c>
      <c r="E166" s="555">
        <v>0</v>
      </c>
      <c r="F166" s="560">
        <v>0</v>
      </c>
      <c r="G166" s="560">
        <f t="shared" ref="G166:G184" si="26">F166/23.742</f>
        <v>0</v>
      </c>
      <c r="H166" s="226" t="s">
        <v>2011</v>
      </c>
      <c r="I166" s="149">
        <v>0</v>
      </c>
      <c r="J166" s="149">
        <v>0</v>
      </c>
      <c r="K166" s="149">
        <v>0</v>
      </c>
      <c r="L166" s="149">
        <v>0</v>
      </c>
      <c r="M166" s="149">
        <v>0</v>
      </c>
      <c r="N166" s="149">
        <v>0</v>
      </c>
      <c r="O166" s="149">
        <v>0</v>
      </c>
      <c r="P166" s="149">
        <v>0</v>
      </c>
      <c r="Q166" s="226"/>
      <c r="R166" s="226" t="s">
        <v>2561</v>
      </c>
      <c r="S166" s="226" t="s">
        <v>2562</v>
      </c>
      <c r="T166" s="478" t="s">
        <v>2239</v>
      </c>
      <c r="U166" s="226" t="s">
        <v>2563</v>
      </c>
      <c r="V166" s="226" t="s">
        <v>1636</v>
      </c>
      <c r="W166" s="226" t="s">
        <v>1636</v>
      </c>
      <c r="X166" s="226" t="s">
        <v>1636</v>
      </c>
      <c r="Y166" s="226" t="s">
        <v>1636</v>
      </c>
      <c r="Z166" s="226" t="s">
        <v>516</v>
      </c>
      <c r="AA166" s="368" t="s">
        <v>170</v>
      </c>
      <c r="AB166" s="420" t="s">
        <v>2244</v>
      </c>
      <c r="AC166" s="416">
        <v>1</v>
      </c>
      <c r="AD166" s="416">
        <v>0.4</v>
      </c>
      <c r="AE166" s="229" t="s">
        <v>170</v>
      </c>
      <c r="AF166" s="417">
        <v>0</v>
      </c>
      <c r="AG166" s="413">
        <f t="shared" si="19"/>
        <v>0</v>
      </c>
      <c r="AH166" s="413">
        <f t="shared" si="20"/>
        <v>0</v>
      </c>
      <c r="AI166" s="185" t="s">
        <v>170</v>
      </c>
      <c r="AJ166" s="103" t="s">
        <v>170</v>
      </c>
      <c r="AK166" s="450" t="s">
        <v>2035</v>
      </c>
      <c r="AL166" s="451" t="s">
        <v>2035</v>
      </c>
      <c r="AM166" s="451" t="s">
        <v>2564</v>
      </c>
      <c r="AN166" s="451" t="s">
        <v>2035</v>
      </c>
      <c r="AO166" s="451" t="s">
        <v>2565</v>
      </c>
      <c r="AP166" s="451" t="s">
        <v>2035</v>
      </c>
      <c r="AQ166" s="451" t="s">
        <v>2566</v>
      </c>
      <c r="AR166" s="451" t="s">
        <v>2035</v>
      </c>
      <c r="AS166" s="451" t="s">
        <v>2565</v>
      </c>
      <c r="AT166" s="451" t="s">
        <v>2035</v>
      </c>
      <c r="AU166" s="451" t="s">
        <v>2565</v>
      </c>
      <c r="AV166" s="451" t="s">
        <v>2035</v>
      </c>
      <c r="AW166" s="451" t="s">
        <v>2565</v>
      </c>
      <c r="AX166" s="451" t="s">
        <v>1636</v>
      </c>
      <c r="AY166" s="451" t="s">
        <v>170</v>
      </c>
      <c r="AZ166" s="451" t="s">
        <v>1636</v>
      </c>
      <c r="BA166" s="451" t="s">
        <v>170</v>
      </c>
      <c r="BB166" s="451" t="s">
        <v>1636</v>
      </c>
      <c r="BC166" s="451" t="s">
        <v>170</v>
      </c>
      <c r="BD166" s="451" t="s">
        <v>1636</v>
      </c>
      <c r="BE166" s="451" t="s">
        <v>170</v>
      </c>
      <c r="BF166" s="451" t="s">
        <v>1636</v>
      </c>
      <c r="BG166" s="451" t="s">
        <v>170</v>
      </c>
      <c r="BH166" s="451" t="s">
        <v>1636</v>
      </c>
      <c r="BI166" s="449" t="s">
        <v>170</v>
      </c>
      <c r="BJ166" s="103"/>
      <c r="BK166" s="103"/>
      <c r="BL166" s="103"/>
      <c r="BM166" s="103"/>
      <c r="BN166" s="103"/>
      <c r="BO166" s="103"/>
      <c r="BP166" s="103"/>
      <c r="BQ166" s="103"/>
      <c r="BR166" s="103"/>
      <c r="BS166" s="103"/>
      <c r="BT166" s="103"/>
      <c r="BU166" s="103"/>
      <c r="BV166" s="103"/>
      <c r="BW166" s="103"/>
      <c r="BX166" s="103"/>
      <c r="BY166" s="103"/>
      <c r="BZ166" s="103"/>
      <c r="CA166" s="103"/>
      <c r="CB166" s="103"/>
      <c r="CC166" s="103"/>
      <c r="CD166" s="103"/>
      <c r="CE166" s="103"/>
      <c r="CF166" s="103"/>
      <c r="CG166" s="103"/>
      <c r="CH166" s="103"/>
      <c r="CI166" s="103"/>
      <c r="CJ166" s="103"/>
      <c r="CK166" s="103"/>
      <c r="CL166" s="103"/>
      <c r="CM166" s="103"/>
      <c r="CN166" s="103"/>
      <c r="CO166" s="103"/>
      <c r="CP166" s="103"/>
      <c r="CQ166" s="103"/>
      <c r="CR166" s="103"/>
      <c r="CS166" s="103"/>
      <c r="CT166" s="103"/>
      <c r="CU166" s="103"/>
      <c r="CV166" s="103"/>
      <c r="CW166" s="103"/>
      <c r="CX166" s="103"/>
      <c r="CY166" s="103"/>
      <c r="CZ166" s="103"/>
      <c r="DA166" s="103"/>
      <c r="DB166" s="103"/>
      <c r="DC166" s="103"/>
      <c r="DD166" s="103"/>
      <c r="DE166" s="103"/>
      <c r="DF166" s="103"/>
      <c r="DG166" s="103"/>
      <c r="DH166" s="103"/>
      <c r="DI166" s="103"/>
      <c r="DJ166" s="103"/>
      <c r="DK166" s="103"/>
      <c r="DL166" s="103"/>
      <c r="DM166" s="103"/>
      <c r="DN166" s="103"/>
      <c r="DO166" s="103"/>
      <c r="DP166" s="103"/>
      <c r="DQ166" s="103"/>
      <c r="DR166" s="103"/>
      <c r="DS166" s="103"/>
      <c r="DT166" s="103"/>
      <c r="DU166" s="103"/>
      <c r="DV166" s="103"/>
      <c r="DW166" s="103"/>
      <c r="DX166" s="103"/>
      <c r="DY166" s="103"/>
      <c r="DZ166" s="103"/>
      <c r="EA166" s="103"/>
      <c r="EB166" s="103"/>
      <c r="EC166" s="103"/>
      <c r="ED166" s="103"/>
      <c r="EE166" s="103"/>
      <c r="EF166" s="103"/>
      <c r="EG166" s="103"/>
      <c r="EH166" s="103"/>
      <c r="EI166" s="103"/>
      <c r="EJ166" s="103"/>
      <c r="EK166" s="103"/>
      <c r="EL166" s="103"/>
      <c r="EM166" s="103"/>
      <c r="EN166" s="103"/>
      <c r="EO166" s="103"/>
      <c r="EP166" s="103"/>
      <c r="EQ166" s="103"/>
    </row>
    <row r="167" spans="1:147" s="183" customFormat="1" ht="15" customHeight="1" x14ac:dyDescent="0.35">
      <c r="A167" s="358" t="s">
        <v>2056</v>
      </c>
      <c r="B167" s="230" t="s">
        <v>1780</v>
      </c>
      <c r="C167" s="491">
        <v>44562</v>
      </c>
      <c r="D167" s="491">
        <v>46265</v>
      </c>
      <c r="E167" s="555">
        <v>0</v>
      </c>
      <c r="F167" s="560">
        <v>0</v>
      </c>
      <c r="G167" s="560">
        <f t="shared" si="26"/>
        <v>0</v>
      </c>
      <c r="H167" s="229" t="s">
        <v>2011</v>
      </c>
      <c r="I167" s="492">
        <v>0</v>
      </c>
      <c r="J167" s="492">
        <v>0</v>
      </c>
      <c r="K167" s="492">
        <v>0</v>
      </c>
      <c r="L167" s="492">
        <v>0</v>
      </c>
      <c r="M167" s="492">
        <v>0</v>
      </c>
      <c r="N167" s="492">
        <v>0</v>
      </c>
      <c r="O167" s="492">
        <v>0</v>
      </c>
      <c r="P167" s="492">
        <v>0</v>
      </c>
      <c r="Q167" s="229" t="s">
        <v>945</v>
      </c>
      <c r="R167" s="229" t="s">
        <v>945</v>
      </c>
      <c r="S167" s="229" t="s">
        <v>945</v>
      </c>
      <c r="T167" s="478" t="s">
        <v>945</v>
      </c>
      <c r="U167" s="229" t="s">
        <v>945</v>
      </c>
      <c r="V167" s="229" t="s">
        <v>945</v>
      </c>
      <c r="W167" s="229" t="s">
        <v>945</v>
      </c>
      <c r="X167" s="229" t="s">
        <v>945</v>
      </c>
      <c r="Y167" s="229" t="s">
        <v>945</v>
      </c>
      <c r="Z167" s="229" t="s">
        <v>516</v>
      </c>
      <c r="AA167" s="368" t="s">
        <v>170</v>
      </c>
      <c r="AB167" s="420" t="s">
        <v>2244</v>
      </c>
      <c r="AC167" s="416">
        <v>1</v>
      </c>
      <c r="AD167" s="416">
        <v>0.4</v>
      </c>
      <c r="AE167" s="229" t="s">
        <v>170</v>
      </c>
      <c r="AF167" s="416">
        <v>0</v>
      </c>
      <c r="AG167" s="413">
        <f t="shared" si="19"/>
        <v>0</v>
      </c>
      <c r="AH167" s="413">
        <f t="shared" si="20"/>
        <v>0</v>
      </c>
      <c r="AI167" s="185" t="s">
        <v>170</v>
      </c>
      <c r="AJ167" s="103" t="s">
        <v>170</v>
      </c>
      <c r="AK167" s="453" t="s">
        <v>2035</v>
      </c>
      <c r="AL167" s="454" t="s">
        <v>2035</v>
      </c>
      <c r="AM167" s="454" t="s">
        <v>2564</v>
      </c>
      <c r="AN167" s="454" t="s">
        <v>2035</v>
      </c>
      <c r="AO167" s="454" t="s">
        <v>2565</v>
      </c>
      <c r="AP167" s="454" t="s">
        <v>2035</v>
      </c>
      <c r="AQ167" s="454" t="s">
        <v>2565</v>
      </c>
      <c r="AR167" s="454" t="s">
        <v>2035</v>
      </c>
      <c r="AS167" s="454" t="s">
        <v>2565</v>
      </c>
      <c r="AT167" s="454" t="s">
        <v>2035</v>
      </c>
      <c r="AU167" s="454" t="s">
        <v>2565</v>
      </c>
      <c r="AV167" s="454" t="s">
        <v>2035</v>
      </c>
      <c r="AW167" s="454" t="s">
        <v>2565</v>
      </c>
      <c r="AX167" s="454" t="s">
        <v>1636</v>
      </c>
      <c r="AY167" s="454" t="s">
        <v>170</v>
      </c>
      <c r="AZ167" s="454" t="s">
        <v>1636</v>
      </c>
      <c r="BA167" s="454" t="s">
        <v>170</v>
      </c>
      <c r="BB167" s="454" t="s">
        <v>1636</v>
      </c>
      <c r="BC167" s="454" t="s">
        <v>170</v>
      </c>
      <c r="BD167" s="454" t="s">
        <v>1636</v>
      </c>
      <c r="BE167" s="454" t="s">
        <v>170</v>
      </c>
      <c r="BF167" s="454" t="s">
        <v>1636</v>
      </c>
      <c r="BG167" s="454" t="s">
        <v>170</v>
      </c>
      <c r="BH167" s="454" t="s">
        <v>1636</v>
      </c>
      <c r="BI167" s="449" t="s">
        <v>170</v>
      </c>
      <c r="BJ167" s="103"/>
      <c r="BK167" s="103"/>
      <c r="BL167" s="103"/>
      <c r="BM167" s="103"/>
      <c r="BN167" s="103"/>
      <c r="BO167" s="103"/>
      <c r="BP167" s="103"/>
      <c r="BQ167" s="103"/>
      <c r="BR167" s="103"/>
      <c r="BS167" s="103"/>
      <c r="BT167" s="103"/>
      <c r="BU167" s="103"/>
      <c r="BV167" s="103"/>
      <c r="BW167" s="103"/>
      <c r="BX167" s="103"/>
      <c r="BY167" s="103"/>
      <c r="BZ167" s="103"/>
      <c r="CA167" s="103"/>
      <c r="CB167" s="103"/>
      <c r="CC167" s="103"/>
      <c r="CD167" s="103"/>
      <c r="CE167" s="103"/>
      <c r="CF167" s="103"/>
      <c r="CG167" s="103"/>
      <c r="CH167" s="103"/>
      <c r="CI167" s="103"/>
      <c r="CJ167" s="103"/>
      <c r="CK167" s="103"/>
      <c r="CL167" s="103"/>
      <c r="CM167" s="103"/>
      <c r="CN167" s="103"/>
      <c r="CO167" s="103"/>
      <c r="CP167" s="103"/>
      <c r="CQ167" s="103"/>
      <c r="CR167" s="103"/>
      <c r="CS167" s="103"/>
      <c r="CT167" s="103"/>
      <c r="CU167" s="103"/>
      <c r="CV167" s="103"/>
      <c r="CW167" s="103"/>
      <c r="CX167" s="103"/>
      <c r="CY167" s="103"/>
      <c r="CZ167" s="103"/>
      <c r="DA167" s="103"/>
      <c r="DB167" s="103"/>
      <c r="DC167" s="103"/>
      <c r="DD167" s="103"/>
      <c r="DE167" s="103"/>
      <c r="DF167" s="103"/>
      <c r="DG167" s="103"/>
      <c r="DH167" s="103"/>
      <c r="DI167" s="103"/>
      <c r="DJ167" s="103"/>
      <c r="DK167" s="103"/>
      <c r="DL167" s="103"/>
      <c r="DM167" s="103"/>
      <c r="DN167" s="103"/>
      <c r="DO167" s="103"/>
      <c r="DP167" s="103"/>
      <c r="DQ167" s="103"/>
      <c r="DR167" s="103"/>
      <c r="DS167" s="103"/>
      <c r="DT167" s="103"/>
      <c r="DU167" s="103"/>
      <c r="DV167" s="103"/>
      <c r="DW167" s="103"/>
      <c r="DX167" s="103"/>
      <c r="DY167" s="103"/>
      <c r="DZ167" s="103"/>
      <c r="EA167" s="103"/>
      <c r="EB167" s="103"/>
      <c r="EC167" s="103"/>
      <c r="ED167" s="103"/>
      <c r="EE167" s="103"/>
      <c r="EF167" s="103"/>
      <c r="EG167" s="103"/>
      <c r="EH167" s="103"/>
      <c r="EI167" s="103"/>
      <c r="EJ167" s="103"/>
      <c r="EK167" s="103"/>
      <c r="EL167" s="103"/>
      <c r="EM167" s="103"/>
      <c r="EN167" s="103"/>
      <c r="EO167" s="103"/>
      <c r="EP167" s="103"/>
      <c r="EQ167" s="103"/>
    </row>
    <row r="168" spans="1:147" s="183" customFormat="1" ht="15" customHeight="1" x14ac:dyDescent="0.35">
      <c r="A168" s="358" t="s">
        <v>2056</v>
      </c>
      <c r="B168" s="230" t="s">
        <v>1763</v>
      </c>
      <c r="C168" s="491">
        <v>44562</v>
      </c>
      <c r="D168" s="491">
        <v>46112</v>
      </c>
      <c r="E168" s="555">
        <v>0</v>
      </c>
      <c r="F168" s="556">
        <v>6695</v>
      </c>
      <c r="G168" s="556">
        <f t="shared" si="26"/>
        <v>281.98972285401396</v>
      </c>
      <c r="H168" s="229" t="s">
        <v>2011</v>
      </c>
      <c r="I168" s="492">
        <v>0</v>
      </c>
      <c r="J168" s="492">
        <v>0</v>
      </c>
      <c r="K168" s="492">
        <v>0</v>
      </c>
      <c r="L168" s="492">
        <v>0</v>
      </c>
      <c r="M168" s="492">
        <v>2000</v>
      </c>
      <c r="N168" s="492">
        <v>2000</v>
      </c>
      <c r="O168" s="492">
        <v>2695</v>
      </c>
      <c r="P168" s="492">
        <v>0</v>
      </c>
      <c r="Q168" s="229"/>
      <c r="R168" s="229">
        <v>0</v>
      </c>
      <c r="S168" s="229" t="s">
        <v>1636</v>
      </c>
      <c r="T168" s="478" t="s">
        <v>2239</v>
      </c>
      <c r="U168" s="229" t="s">
        <v>1636</v>
      </c>
      <c r="V168" s="229" t="s">
        <v>1636</v>
      </c>
      <c r="W168" s="229" t="s">
        <v>1636</v>
      </c>
      <c r="X168" s="229" t="s">
        <v>1636</v>
      </c>
      <c r="Y168" s="229" t="s">
        <v>1636</v>
      </c>
      <c r="Z168" s="229" t="s">
        <v>516</v>
      </c>
      <c r="AA168" s="368" t="s">
        <v>170</v>
      </c>
      <c r="AB168" s="420" t="s">
        <v>2567</v>
      </c>
      <c r="AC168" s="416">
        <v>1</v>
      </c>
      <c r="AD168" s="416">
        <v>0.4</v>
      </c>
      <c r="AE168" s="229" t="s">
        <v>170</v>
      </c>
      <c r="AF168" s="416">
        <v>0</v>
      </c>
      <c r="AG168" s="413">
        <f t="shared" si="19"/>
        <v>6695</v>
      </c>
      <c r="AH168" s="413">
        <f t="shared" si="20"/>
        <v>0</v>
      </c>
      <c r="AI168" s="185" t="s">
        <v>170</v>
      </c>
      <c r="AJ168" s="103" t="s">
        <v>170</v>
      </c>
      <c r="AK168" s="453" t="s">
        <v>170</v>
      </c>
      <c r="AL168" s="454" t="s">
        <v>2035</v>
      </c>
      <c r="AM168" s="454" t="s">
        <v>2568</v>
      </c>
      <c r="AN168" s="454" t="s">
        <v>2035</v>
      </c>
      <c r="AO168" s="454" t="s">
        <v>2569</v>
      </c>
      <c r="AP168" s="454" t="s">
        <v>2035</v>
      </c>
      <c r="AQ168" s="454" t="s">
        <v>2570</v>
      </c>
      <c r="AR168" s="454" t="s">
        <v>2035</v>
      </c>
      <c r="AS168" s="454" t="s">
        <v>2571</v>
      </c>
      <c r="AT168" s="454" t="s">
        <v>2035</v>
      </c>
      <c r="AU168" s="454" t="s">
        <v>2572</v>
      </c>
      <c r="AV168" s="454" t="s">
        <v>2035</v>
      </c>
      <c r="AW168" s="454" t="s">
        <v>2573</v>
      </c>
      <c r="AX168" s="454" t="s">
        <v>1636</v>
      </c>
      <c r="AY168" s="454" t="s">
        <v>170</v>
      </c>
      <c r="AZ168" s="454" t="s">
        <v>1636</v>
      </c>
      <c r="BA168" s="454" t="s">
        <v>170</v>
      </c>
      <c r="BB168" s="454" t="s">
        <v>1636</v>
      </c>
      <c r="BC168" s="454" t="s">
        <v>170</v>
      </c>
      <c r="BD168" s="454" t="s">
        <v>1636</v>
      </c>
      <c r="BE168" s="454" t="s">
        <v>170</v>
      </c>
      <c r="BF168" s="454" t="s">
        <v>1636</v>
      </c>
      <c r="BG168" s="454" t="s">
        <v>170</v>
      </c>
      <c r="BH168" s="454" t="s">
        <v>1636</v>
      </c>
      <c r="BI168" s="449" t="s">
        <v>170</v>
      </c>
      <c r="BJ168" s="103"/>
      <c r="BK168" s="103"/>
      <c r="BL168" s="103"/>
      <c r="BM168" s="103"/>
      <c r="BN168" s="103"/>
      <c r="BO168" s="103"/>
      <c r="BP168" s="103"/>
      <c r="BQ168" s="103"/>
      <c r="BR168" s="103"/>
      <c r="BS168" s="103"/>
      <c r="BT168" s="103"/>
      <c r="BU168" s="103"/>
      <c r="BV168" s="103"/>
      <c r="BW168" s="103"/>
      <c r="BX168" s="103"/>
      <c r="BY168" s="103"/>
      <c r="BZ168" s="103"/>
      <c r="CA168" s="103"/>
      <c r="CB168" s="103"/>
      <c r="CC168" s="103"/>
      <c r="CD168" s="103"/>
      <c r="CE168" s="103"/>
      <c r="CF168" s="103"/>
      <c r="CG168" s="103"/>
      <c r="CH168" s="103"/>
      <c r="CI168" s="103"/>
      <c r="CJ168" s="103"/>
      <c r="CK168" s="103"/>
      <c r="CL168" s="103"/>
      <c r="CM168" s="103"/>
      <c r="CN168" s="103"/>
      <c r="CO168" s="103"/>
      <c r="CP168" s="103"/>
      <c r="CQ168" s="103"/>
      <c r="CR168" s="103"/>
      <c r="CS168" s="103"/>
      <c r="CT168" s="103"/>
      <c r="CU168" s="103"/>
      <c r="CV168" s="103"/>
      <c r="CW168" s="103"/>
      <c r="CX168" s="103"/>
      <c r="CY168" s="103"/>
      <c r="CZ168" s="103"/>
      <c r="DA168" s="103"/>
      <c r="DB168" s="103"/>
      <c r="DC168" s="103"/>
      <c r="DD168" s="103"/>
      <c r="DE168" s="103"/>
      <c r="DF168" s="103"/>
      <c r="DG168" s="103"/>
      <c r="DH168" s="103"/>
      <c r="DI168" s="103"/>
      <c r="DJ168" s="103"/>
      <c r="DK168" s="103"/>
      <c r="DL168" s="103"/>
      <c r="DM168" s="103"/>
      <c r="DN168" s="103"/>
      <c r="DO168" s="103"/>
      <c r="DP168" s="103"/>
      <c r="DQ168" s="103"/>
      <c r="DR168" s="103"/>
      <c r="DS168" s="103"/>
      <c r="DT168" s="103"/>
      <c r="DU168" s="103"/>
      <c r="DV168" s="103"/>
      <c r="DW168" s="103"/>
      <c r="DX168" s="103"/>
      <c r="DY168" s="103"/>
      <c r="DZ168" s="103"/>
      <c r="EA168" s="103"/>
      <c r="EB168" s="103"/>
      <c r="EC168" s="103"/>
      <c r="ED168" s="103"/>
      <c r="EE168" s="103"/>
      <c r="EF168" s="103"/>
      <c r="EG168" s="103"/>
      <c r="EH168" s="103"/>
      <c r="EI168" s="103"/>
      <c r="EJ168" s="103"/>
      <c r="EK168" s="103"/>
      <c r="EL168" s="103"/>
      <c r="EM168" s="103"/>
      <c r="EN168" s="103"/>
      <c r="EO168" s="103"/>
      <c r="EP168" s="103"/>
      <c r="EQ168" s="103"/>
    </row>
    <row r="169" spans="1:147" s="183" customFormat="1" ht="15" customHeight="1" x14ac:dyDescent="0.35">
      <c r="A169" s="358" t="s">
        <v>2056</v>
      </c>
      <c r="B169" s="230" t="s">
        <v>1771</v>
      </c>
      <c r="C169" s="277">
        <v>44562</v>
      </c>
      <c r="D169" s="277">
        <v>46112</v>
      </c>
      <c r="E169" s="555">
        <v>0</v>
      </c>
      <c r="F169" s="556">
        <v>2577.2399999999998</v>
      </c>
      <c r="G169" s="556">
        <f t="shared" si="26"/>
        <v>108.55193328278997</v>
      </c>
      <c r="H169" s="226" t="s">
        <v>2011</v>
      </c>
      <c r="I169" s="149">
        <v>0</v>
      </c>
      <c r="J169" s="149">
        <v>0</v>
      </c>
      <c r="K169" s="149">
        <v>0</v>
      </c>
      <c r="L169" s="149">
        <v>0</v>
      </c>
      <c r="M169" s="149">
        <v>2000</v>
      </c>
      <c r="N169" s="149">
        <v>577.20000000000005</v>
      </c>
      <c r="O169" s="149">
        <v>0</v>
      </c>
      <c r="P169" s="149">
        <v>0</v>
      </c>
      <c r="Q169" s="226" t="s">
        <v>2574</v>
      </c>
      <c r="R169" s="226" t="s">
        <v>2017</v>
      </c>
      <c r="S169" s="226" t="s">
        <v>2238</v>
      </c>
      <c r="T169" s="478" t="s">
        <v>2239</v>
      </c>
      <c r="U169" s="226" t="s">
        <v>2240</v>
      </c>
      <c r="V169" s="226" t="s">
        <v>2241</v>
      </c>
      <c r="W169" s="226">
        <v>3500</v>
      </c>
      <c r="X169" s="226" t="s">
        <v>2242</v>
      </c>
      <c r="Y169" s="226" t="s">
        <v>2243</v>
      </c>
      <c r="Z169" s="226" t="s">
        <v>516</v>
      </c>
      <c r="AA169" s="368" t="s">
        <v>170</v>
      </c>
      <c r="AB169" s="389" t="s">
        <v>2244</v>
      </c>
      <c r="AC169" s="416">
        <v>1</v>
      </c>
      <c r="AD169" s="416">
        <v>0.4</v>
      </c>
      <c r="AE169" s="229" t="s">
        <v>170</v>
      </c>
      <c r="AF169" s="417">
        <v>0</v>
      </c>
      <c r="AG169" s="413">
        <f t="shared" si="19"/>
        <v>2577.2399999999998</v>
      </c>
      <c r="AH169" s="413">
        <f t="shared" si="20"/>
        <v>0</v>
      </c>
      <c r="AI169" s="185" t="s">
        <v>170</v>
      </c>
      <c r="AJ169" s="103" t="s">
        <v>170</v>
      </c>
      <c r="AK169" s="450" t="s">
        <v>2035</v>
      </c>
      <c r="AL169" s="451" t="s">
        <v>2035</v>
      </c>
      <c r="AM169" s="451" t="s">
        <v>2575</v>
      </c>
      <c r="AN169" s="451" t="s">
        <v>47</v>
      </c>
      <c r="AO169" s="451" t="s">
        <v>170</v>
      </c>
      <c r="AP169" s="451" t="s">
        <v>2035</v>
      </c>
      <c r="AQ169" s="451" t="s">
        <v>2576</v>
      </c>
      <c r="AR169" s="451" t="s">
        <v>47</v>
      </c>
      <c r="AS169" s="451" t="s">
        <v>170</v>
      </c>
      <c r="AT169" s="451" t="s">
        <v>2035</v>
      </c>
      <c r="AU169" s="451" t="s">
        <v>2577</v>
      </c>
      <c r="AV169" s="451" t="s">
        <v>47</v>
      </c>
      <c r="AW169" s="451" t="s">
        <v>170</v>
      </c>
      <c r="AX169" s="451" t="s">
        <v>1636</v>
      </c>
      <c r="AY169" s="451" t="s">
        <v>170</v>
      </c>
      <c r="AZ169" s="451" t="s">
        <v>2035</v>
      </c>
      <c r="BA169" s="451" t="s">
        <v>2578</v>
      </c>
      <c r="BB169" s="451" t="s">
        <v>1636</v>
      </c>
      <c r="BC169" s="451" t="s">
        <v>170</v>
      </c>
      <c r="BD169" s="451" t="s">
        <v>2035</v>
      </c>
      <c r="BE169" s="451" t="s">
        <v>2579</v>
      </c>
      <c r="BF169" s="451" t="s">
        <v>1636</v>
      </c>
      <c r="BG169" s="451" t="s">
        <v>170</v>
      </c>
      <c r="BH169" s="451" t="s">
        <v>2035</v>
      </c>
      <c r="BI169" s="449" t="s">
        <v>2580</v>
      </c>
      <c r="BJ169" s="103"/>
      <c r="BK169" s="103"/>
      <c r="BL169" s="103"/>
      <c r="BM169" s="103"/>
      <c r="BN169" s="103"/>
      <c r="BO169" s="103"/>
      <c r="BP169" s="103"/>
      <c r="BQ169" s="103"/>
      <c r="BR169" s="103"/>
      <c r="BS169" s="103"/>
      <c r="BT169" s="103"/>
      <c r="BU169" s="103"/>
      <c r="BV169" s="103"/>
      <c r="BW169" s="103"/>
      <c r="BX169" s="103"/>
      <c r="BY169" s="103"/>
      <c r="BZ169" s="103"/>
      <c r="CA169" s="103"/>
      <c r="CB169" s="103"/>
      <c r="CC169" s="103"/>
      <c r="CD169" s="103"/>
      <c r="CE169" s="103"/>
      <c r="CF169" s="103"/>
      <c r="CG169" s="103"/>
      <c r="CH169" s="103"/>
      <c r="CI169" s="103"/>
      <c r="CJ169" s="103"/>
      <c r="CK169" s="103"/>
      <c r="CL169" s="103"/>
      <c r="CM169" s="103"/>
      <c r="CN169" s="103"/>
      <c r="CO169" s="103"/>
      <c r="CP169" s="103"/>
      <c r="CQ169" s="103"/>
      <c r="CR169" s="103"/>
      <c r="CS169" s="103"/>
      <c r="CT169" s="103"/>
      <c r="CU169" s="103"/>
      <c r="CV169" s="103"/>
      <c r="CW169" s="103"/>
      <c r="CX169" s="103"/>
      <c r="CY169" s="103"/>
      <c r="CZ169" s="103"/>
      <c r="DA169" s="103"/>
      <c r="DB169" s="103"/>
      <c r="DC169" s="103"/>
      <c r="DD169" s="103"/>
      <c r="DE169" s="103"/>
      <c r="DF169" s="103"/>
      <c r="DG169" s="103"/>
      <c r="DH169" s="103"/>
      <c r="DI169" s="103"/>
      <c r="DJ169" s="103"/>
      <c r="DK169" s="103"/>
      <c r="DL169" s="103"/>
      <c r="DM169" s="103"/>
      <c r="DN169" s="103"/>
      <c r="DO169" s="103"/>
      <c r="DP169" s="103"/>
      <c r="DQ169" s="103"/>
      <c r="DR169" s="103"/>
      <c r="DS169" s="103"/>
      <c r="DT169" s="103"/>
      <c r="DU169" s="103"/>
      <c r="DV169" s="103"/>
      <c r="DW169" s="103"/>
      <c r="DX169" s="103"/>
      <c r="DY169" s="103"/>
      <c r="DZ169" s="103"/>
      <c r="EA169" s="103"/>
      <c r="EB169" s="103"/>
      <c r="EC169" s="103"/>
      <c r="ED169" s="103"/>
      <c r="EE169" s="103"/>
      <c r="EF169" s="103"/>
      <c r="EG169" s="103"/>
      <c r="EH169" s="103"/>
      <c r="EI169" s="103"/>
      <c r="EJ169" s="103"/>
      <c r="EK169" s="103"/>
      <c r="EL169" s="103"/>
      <c r="EM169" s="103"/>
      <c r="EN169" s="103"/>
      <c r="EO169" s="103"/>
      <c r="EP169" s="103"/>
      <c r="EQ169" s="103"/>
    </row>
    <row r="170" spans="1:147" s="183" customFormat="1" ht="15" customHeight="1" x14ac:dyDescent="0.35">
      <c r="A170" s="358" t="s">
        <v>2056</v>
      </c>
      <c r="B170" s="230" t="s">
        <v>1786</v>
      </c>
      <c r="C170" s="491">
        <v>44562</v>
      </c>
      <c r="D170" s="491">
        <v>46112</v>
      </c>
      <c r="E170" s="555">
        <v>0</v>
      </c>
      <c r="F170" s="556">
        <v>0</v>
      </c>
      <c r="G170" s="556">
        <f t="shared" si="26"/>
        <v>0</v>
      </c>
      <c r="H170" s="229" t="s">
        <v>2011</v>
      </c>
      <c r="I170" s="492">
        <v>0</v>
      </c>
      <c r="J170" s="492">
        <v>0</v>
      </c>
      <c r="K170" s="492">
        <v>0</v>
      </c>
      <c r="L170" s="492">
        <v>0</v>
      </c>
      <c r="M170" s="492">
        <v>0</v>
      </c>
      <c r="N170" s="492">
        <v>0</v>
      </c>
      <c r="O170" s="492">
        <v>0</v>
      </c>
      <c r="P170" s="492">
        <v>0</v>
      </c>
      <c r="Q170" s="229" t="s">
        <v>2581</v>
      </c>
      <c r="R170" s="229">
        <v>-1</v>
      </c>
      <c r="S170" s="229" t="s">
        <v>1636</v>
      </c>
      <c r="T170" s="478" t="s">
        <v>2239</v>
      </c>
      <c r="U170" s="229" t="s">
        <v>1636</v>
      </c>
      <c r="V170" s="229" t="s">
        <v>1636</v>
      </c>
      <c r="W170" s="229" t="s">
        <v>1636</v>
      </c>
      <c r="X170" s="229" t="s">
        <v>1636</v>
      </c>
      <c r="Y170" s="229" t="s">
        <v>1636</v>
      </c>
      <c r="Z170" s="229" t="s">
        <v>516</v>
      </c>
      <c r="AA170" s="368" t="s">
        <v>170</v>
      </c>
      <c r="AB170" s="389" t="s">
        <v>2567</v>
      </c>
      <c r="AC170" s="416">
        <v>1</v>
      </c>
      <c r="AD170" s="416">
        <v>0.4</v>
      </c>
      <c r="AE170" s="229" t="s">
        <v>170</v>
      </c>
      <c r="AF170" s="416">
        <v>0</v>
      </c>
      <c r="AG170" s="413">
        <f t="shared" si="19"/>
        <v>0</v>
      </c>
      <c r="AH170" s="413">
        <f t="shared" si="20"/>
        <v>0</v>
      </c>
      <c r="AI170" s="185" t="s">
        <v>170</v>
      </c>
      <c r="AJ170" s="103" t="s">
        <v>170</v>
      </c>
      <c r="AK170" s="453" t="s">
        <v>2035</v>
      </c>
      <c r="AL170" s="454" t="s">
        <v>2035</v>
      </c>
      <c r="AM170" s="454" t="s">
        <v>2564</v>
      </c>
      <c r="AN170" s="454" t="s">
        <v>2035</v>
      </c>
      <c r="AO170" s="454" t="s">
        <v>2565</v>
      </c>
      <c r="AP170" s="454" t="s">
        <v>2035</v>
      </c>
      <c r="AQ170" s="454" t="s">
        <v>2565</v>
      </c>
      <c r="AR170" s="454" t="s">
        <v>2035</v>
      </c>
      <c r="AS170" s="454" t="s">
        <v>2565</v>
      </c>
      <c r="AT170" s="454" t="s">
        <v>2035</v>
      </c>
      <c r="AU170" s="454" t="s">
        <v>2565</v>
      </c>
      <c r="AV170" s="454" t="s">
        <v>2035</v>
      </c>
      <c r="AW170" s="454" t="s">
        <v>2565</v>
      </c>
      <c r="AX170" s="454" t="s">
        <v>1636</v>
      </c>
      <c r="AY170" s="454" t="s">
        <v>170</v>
      </c>
      <c r="AZ170" s="454" t="s">
        <v>1636</v>
      </c>
      <c r="BA170" s="454" t="s">
        <v>170</v>
      </c>
      <c r="BB170" s="454" t="s">
        <v>1636</v>
      </c>
      <c r="BC170" s="454" t="s">
        <v>170</v>
      </c>
      <c r="BD170" s="454" t="s">
        <v>1636</v>
      </c>
      <c r="BE170" s="454" t="s">
        <v>170</v>
      </c>
      <c r="BF170" s="454" t="s">
        <v>1636</v>
      </c>
      <c r="BG170" s="454" t="s">
        <v>170</v>
      </c>
      <c r="BH170" s="454" t="s">
        <v>1636</v>
      </c>
      <c r="BI170" s="449" t="s">
        <v>170</v>
      </c>
      <c r="BJ170" s="103"/>
      <c r="BK170" s="103"/>
      <c r="BL170" s="103"/>
      <c r="BM170" s="103"/>
      <c r="BN170" s="103"/>
      <c r="BO170" s="103"/>
      <c r="BP170" s="103"/>
      <c r="BQ170" s="103"/>
      <c r="BR170" s="103"/>
      <c r="BS170" s="103"/>
      <c r="BT170" s="103"/>
      <c r="BU170" s="103"/>
      <c r="BV170" s="103"/>
      <c r="BW170" s="103"/>
      <c r="BX170" s="103"/>
      <c r="BY170" s="103"/>
      <c r="BZ170" s="103"/>
      <c r="CA170" s="103"/>
      <c r="CB170" s="103"/>
      <c r="CC170" s="103"/>
      <c r="CD170" s="103"/>
      <c r="CE170" s="103"/>
      <c r="CF170" s="103"/>
      <c r="CG170" s="103"/>
      <c r="CH170" s="103"/>
      <c r="CI170" s="103"/>
      <c r="CJ170" s="103"/>
      <c r="CK170" s="103"/>
      <c r="CL170" s="103"/>
      <c r="CM170" s="103"/>
      <c r="CN170" s="103"/>
      <c r="CO170" s="103"/>
      <c r="CP170" s="103"/>
      <c r="CQ170" s="103"/>
      <c r="CR170" s="103"/>
      <c r="CS170" s="103"/>
      <c r="CT170" s="103"/>
      <c r="CU170" s="103"/>
      <c r="CV170" s="103"/>
      <c r="CW170" s="103"/>
      <c r="CX170" s="103"/>
      <c r="CY170" s="103"/>
      <c r="CZ170" s="103"/>
      <c r="DA170" s="103"/>
      <c r="DB170" s="103"/>
      <c r="DC170" s="103"/>
      <c r="DD170" s="103"/>
      <c r="DE170" s="103"/>
      <c r="DF170" s="103"/>
      <c r="DG170" s="103"/>
      <c r="DH170" s="103"/>
      <c r="DI170" s="103"/>
      <c r="DJ170" s="103"/>
      <c r="DK170" s="103"/>
      <c r="DL170" s="103"/>
      <c r="DM170" s="103"/>
      <c r="DN170" s="103"/>
      <c r="DO170" s="103"/>
      <c r="DP170" s="103"/>
      <c r="DQ170" s="103"/>
      <c r="DR170" s="103"/>
      <c r="DS170" s="103"/>
      <c r="DT170" s="103"/>
      <c r="DU170" s="103"/>
      <c r="DV170" s="103"/>
      <c r="DW170" s="103"/>
      <c r="DX170" s="103"/>
      <c r="DY170" s="103"/>
      <c r="DZ170" s="103"/>
      <c r="EA170" s="103"/>
      <c r="EB170" s="103"/>
      <c r="EC170" s="103"/>
      <c r="ED170" s="103"/>
      <c r="EE170" s="103"/>
      <c r="EF170" s="103"/>
      <c r="EG170" s="103"/>
      <c r="EH170" s="103"/>
      <c r="EI170" s="103"/>
      <c r="EJ170" s="103"/>
      <c r="EK170" s="103"/>
      <c r="EL170" s="103"/>
      <c r="EM170" s="103"/>
      <c r="EN170" s="103"/>
      <c r="EO170" s="103"/>
      <c r="EP170" s="103"/>
      <c r="EQ170" s="103"/>
    </row>
    <row r="171" spans="1:147" s="183" customFormat="1" ht="15" customHeight="1" x14ac:dyDescent="0.35">
      <c r="A171" s="358" t="s">
        <v>2056</v>
      </c>
      <c r="B171" s="230" t="s">
        <v>1814</v>
      </c>
      <c r="C171" s="277">
        <v>44562</v>
      </c>
      <c r="D171" s="277">
        <v>46112</v>
      </c>
      <c r="E171" s="555">
        <v>0</v>
      </c>
      <c r="F171" s="556">
        <v>0</v>
      </c>
      <c r="G171" s="556">
        <f t="shared" si="26"/>
        <v>0</v>
      </c>
      <c r="H171" s="226" t="s">
        <v>2011</v>
      </c>
      <c r="I171" s="149">
        <v>0</v>
      </c>
      <c r="J171" s="149">
        <v>0</v>
      </c>
      <c r="K171" s="149">
        <v>0</v>
      </c>
      <c r="L171" s="149">
        <v>0</v>
      </c>
      <c r="M171" s="149">
        <v>0</v>
      </c>
      <c r="N171" s="149">
        <v>0</v>
      </c>
      <c r="O171" s="149">
        <v>0</v>
      </c>
      <c r="P171" s="149">
        <v>0</v>
      </c>
      <c r="Q171" s="226" t="s">
        <v>2581</v>
      </c>
      <c r="R171" s="226">
        <v>0</v>
      </c>
      <c r="S171" s="226" t="s">
        <v>1636</v>
      </c>
      <c r="T171" s="478" t="s">
        <v>2239</v>
      </c>
      <c r="U171" s="226" t="s">
        <v>1636</v>
      </c>
      <c r="V171" s="226" t="s">
        <v>1636</v>
      </c>
      <c r="W171" s="226" t="s">
        <v>1636</v>
      </c>
      <c r="X171" s="226" t="s">
        <v>1636</v>
      </c>
      <c r="Y171" s="226" t="s">
        <v>1636</v>
      </c>
      <c r="Z171" s="226" t="s">
        <v>516</v>
      </c>
      <c r="AA171" s="368" t="s">
        <v>170</v>
      </c>
      <c r="AB171" s="389" t="s">
        <v>2567</v>
      </c>
      <c r="AC171" s="416">
        <v>1</v>
      </c>
      <c r="AD171" s="416">
        <v>0.4</v>
      </c>
      <c r="AE171" s="229" t="s">
        <v>170</v>
      </c>
      <c r="AF171" s="417">
        <v>0</v>
      </c>
      <c r="AG171" s="413">
        <f t="shared" si="19"/>
        <v>0</v>
      </c>
      <c r="AH171" s="413">
        <f t="shared" si="20"/>
        <v>0</v>
      </c>
      <c r="AI171" s="185" t="s">
        <v>170</v>
      </c>
      <c r="AJ171" s="103" t="s">
        <v>170</v>
      </c>
      <c r="AK171" s="450" t="s">
        <v>2035</v>
      </c>
      <c r="AL171" s="451" t="s">
        <v>2035</v>
      </c>
      <c r="AM171" s="451" t="s">
        <v>2564</v>
      </c>
      <c r="AN171" s="451" t="s">
        <v>2035</v>
      </c>
      <c r="AO171" s="451" t="s">
        <v>2565</v>
      </c>
      <c r="AP171" s="451" t="s">
        <v>2035</v>
      </c>
      <c r="AQ171" s="451" t="s">
        <v>2565</v>
      </c>
      <c r="AR171" s="451" t="s">
        <v>2035</v>
      </c>
      <c r="AS171" s="451" t="s">
        <v>2565</v>
      </c>
      <c r="AT171" s="451" t="s">
        <v>2035</v>
      </c>
      <c r="AU171" s="451" t="s">
        <v>2565</v>
      </c>
      <c r="AV171" s="451" t="s">
        <v>2035</v>
      </c>
      <c r="AW171" s="451" t="s">
        <v>2565</v>
      </c>
      <c r="AX171" s="451" t="s">
        <v>1636</v>
      </c>
      <c r="AY171" s="451" t="s">
        <v>170</v>
      </c>
      <c r="AZ171" s="451" t="s">
        <v>1636</v>
      </c>
      <c r="BA171" s="451" t="s">
        <v>170</v>
      </c>
      <c r="BB171" s="451" t="s">
        <v>1636</v>
      </c>
      <c r="BC171" s="451" t="s">
        <v>170</v>
      </c>
      <c r="BD171" s="451" t="s">
        <v>1636</v>
      </c>
      <c r="BE171" s="451" t="s">
        <v>170</v>
      </c>
      <c r="BF171" s="451" t="s">
        <v>1636</v>
      </c>
      <c r="BG171" s="451" t="s">
        <v>170</v>
      </c>
      <c r="BH171" s="451" t="s">
        <v>1636</v>
      </c>
      <c r="BI171" s="449" t="s">
        <v>170</v>
      </c>
      <c r="BJ171" s="103"/>
      <c r="BK171" s="103"/>
      <c r="BL171" s="103"/>
      <c r="BM171" s="103"/>
      <c r="BN171" s="103"/>
      <c r="BO171" s="103"/>
      <c r="BP171" s="103"/>
      <c r="BQ171" s="103"/>
      <c r="BR171" s="103"/>
      <c r="BS171" s="103"/>
      <c r="BT171" s="103"/>
      <c r="BU171" s="103"/>
      <c r="BV171" s="103"/>
      <c r="BW171" s="103"/>
      <c r="BX171" s="103"/>
      <c r="BY171" s="103"/>
      <c r="BZ171" s="103"/>
      <c r="CA171" s="103"/>
      <c r="CB171" s="103"/>
      <c r="CC171" s="103"/>
      <c r="CD171" s="103"/>
      <c r="CE171" s="103"/>
      <c r="CF171" s="103"/>
      <c r="CG171" s="103"/>
      <c r="CH171" s="103"/>
      <c r="CI171" s="103"/>
      <c r="CJ171" s="103"/>
      <c r="CK171" s="103"/>
      <c r="CL171" s="103"/>
      <c r="CM171" s="103"/>
      <c r="CN171" s="103"/>
      <c r="CO171" s="103"/>
      <c r="CP171" s="103"/>
      <c r="CQ171" s="103"/>
      <c r="CR171" s="103"/>
      <c r="CS171" s="103"/>
      <c r="CT171" s="103"/>
      <c r="CU171" s="103"/>
      <c r="CV171" s="103"/>
      <c r="CW171" s="103"/>
      <c r="CX171" s="103"/>
      <c r="CY171" s="103"/>
      <c r="CZ171" s="103"/>
      <c r="DA171" s="103"/>
      <c r="DB171" s="103"/>
      <c r="DC171" s="103"/>
      <c r="DD171" s="103"/>
      <c r="DE171" s="103"/>
      <c r="DF171" s="103"/>
      <c r="DG171" s="103"/>
      <c r="DH171" s="103"/>
      <c r="DI171" s="103"/>
      <c r="DJ171" s="103"/>
      <c r="DK171" s="103"/>
      <c r="DL171" s="103"/>
      <c r="DM171" s="103"/>
      <c r="DN171" s="103"/>
      <c r="DO171" s="103"/>
      <c r="DP171" s="103"/>
      <c r="DQ171" s="103"/>
      <c r="DR171" s="103"/>
      <c r="DS171" s="103"/>
      <c r="DT171" s="103"/>
      <c r="DU171" s="103"/>
      <c r="DV171" s="103"/>
      <c r="DW171" s="103"/>
      <c r="DX171" s="103"/>
      <c r="DY171" s="103"/>
      <c r="DZ171" s="103"/>
      <c r="EA171" s="103"/>
      <c r="EB171" s="103"/>
      <c r="EC171" s="103"/>
      <c r="ED171" s="103"/>
      <c r="EE171" s="103"/>
      <c r="EF171" s="103"/>
      <c r="EG171" s="103"/>
      <c r="EH171" s="103"/>
      <c r="EI171" s="103"/>
      <c r="EJ171" s="103"/>
      <c r="EK171" s="103"/>
      <c r="EL171" s="103"/>
      <c r="EM171" s="103"/>
      <c r="EN171" s="103"/>
      <c r="EO171" s="103"/>
      <c r="EP171" s="103"/>
      <c r="EQ171" s="103"/>
    </row>
    <row r="172" spans="1:147" s="183" customFormat="1" ht="15" customHeight="1" x14ac:dyDescent="0.35">
      <c r="A172" s="358" t="s">
        <v>2056</v>
      </c>
      <c r="B172" s="230" t="s">
        <v>1803</v>
      </c>
      <c r="C172" s="491">
        <v>44562</v>
      </c>
      <c r="D172" s="491">
        <v>46112</v>
      </c>
      <c r="E172" s="555">
        <v>0</v>
      </c>
      <c r="F172" s="556">
        <v>800</v>
      </c>
      <c r="G172" s="556">
        <f t="shared" si="26"/>
        <v>33.695560609889647</v>
      </c>
      <c r="H172" s="229" t="s">
        <v>2011</v>
      </c>
      <c r="I172" s="492">
        <v>0</v>
      </c>
      <c r="J172" s="492">
        <v>0</v>
      </c>
      <c r="K172" s="492">
        <v>0</v>
      </c>
      <c r="L172" s="492">
        <v>0</v>
      </c>
      <c r="M172" s="492">
        <v>120</v>
      </c>
      <c r="N172" s="492">
        <v>680</v>
      </c>
      <c r="O172" s="492">
        <v>0</v>
      </c>
      <c r="P172" s="492">
        <v>0</v>
      </c>
      <c r="Q172" s="229" t="s">
        <v>2581</v>
      </c>
      <c r="R172" s="229">
        <v>200</v>
      </c>
      <c r="S172" s="229" t="s">
        <v>2562</v>
      </c>
      <c r="T172" s="478" t="s">
        <v>2239</v>
      </c>
      <c r="U172" s="229" t="s">
        <v>2582</v>
      </c>
      <c r="V172" s="229" t="s">
        <v>1636</v>
      </c>
      <c r="W172" s="229" t="s">
        <v>1636</v>
      </c>
      <c r="X172" s="229" t="s">
        <v>1636</v>
      </c>
      <c r="Y172" s="229" t="s">
        <v>1636</v>
      </c>
      <c r="Z172" s="229" t="s">
        <v>516</v>
      </c>
      <c r="AA172" s="368" t="s">
        <v>170</v>
      </c>
      <c r="AB172" s="389" t="s">
        <v>2567</v>
      </c>
      <c r="AC172" s="416">
        <v>1</v>
      </c>
      <c r="AD172" s="416">
        <v>0.4</v>
      </c>
      <c r="AE172" s="229" t="s">
        <v>170</v>
      </c>
      <c r="AF172" s="416">
        <v>0</v>
      </c>
      <c r="AG172" s="413">
        <f t="shared" si="19"/>
        <v>800</v>
      </c>
      <c r="AH172" s="413">
        <f t="shared" si="20"/>
        <v>0</v>
      </c>
      <c r="AI172" s="185" t="s">
        <v>170</v>
      </c>
      <c r="AJ172" s="103" t="s">
        <v>170</v>
      </c>
      <c r="AK172" s="453" t="s">
        <v>2035</v>
      </c>
      <c r="AL172" s="454" t="s">
        <v>2035</v>
      </c>
      <c r="AM172" s="454" t="s">
        <v>2583</v>
      </c>
      <c r="AN172" s="454" t="s">
        <v>2035</v>
      </c>
      <c r="AO172" s="454" t="s">
        <v>2584</v>
      </c>
      <c r="AP172" s="454" t="s">
        <v>2035</v>
      </c>
      <c r="AQ172" s="454" t="s">
        <v>2585</v>
      </c>
      <c r="AR172" s="454" t="s">
        <v>2035</v>
      </c>
      <c r="AS172" s="454" t="s">
        <v>2586</v>
      </c>
      <c r="AT172" s="454" t="s">
        <v>2035</v>
      </c>
      <c r="AU172" s="454" t="s">
        <v>2587</v>
      </c>
      <c r="AV172" s="454" t="s">
        <v>2035</v>
      </c>
      <c r="AW172" s="454" t="s">
        <v>2573</v>
      </c>
      <c r="AX172" s="454" t="s">
        <v>1636</v>
      </c>
      <c r="AY172" s="454" t="s">
        <v>170</v>
      </c>
      <c r="AZ172" s="454" t="s">
        <v>1636</v>
      </c>
      <c r="BA172" s="454" t="s">
        <v>170</v>
      </c>
      <c r="BB172" s="454" t="s">
        <v>1636</v>
      </c>
      <c r="BC172" s="454" t="s">
        <v>170</v>
      </c>
      <c r="BD172" s="454" t="s">
        <v>1636</v>
      </c>
      <c r="BE172" s="454" t="s">
        <v>170</v>
      </c>
      <c r="BF172" s="454" t="s">
        <v>1636</v>
      </c>
      <c r="BG172" s="454" t="s">
        <v>170</v>
      </c>
      <c r="BH172" s="454" t="s">
        <v>1636</v>
      </c>
      <c r="BI172" s="449" t="s">
        <v>170</v>
      </c>
      <c r="BJ172" s="103"/>
      <c r="BK172" s="103"/>
      <c r="BL172" s="103"/>
      <c r="BM172" s="103"/>
      <c r="BN172" s="103"/>
      <c r="BO172" s="103"/>
      <c r="BP172" s="103"/>
      <c r="BQ172" s="103"/>
      <c r="BR172" s="103"/>
      <c r="BS172" s="103"/>
      <c r="BT172" s="103"/>
      <c r="BU172" s="103"/>
      <c r="BV172" s="103"/>
      <c r="BW172" s="103"/>
      <c r="BX172" s="103"/>
      <c r="BY172" s="103"/>
      <c r="BZ172" s="103"/>
      <c r="CA172" s="103"/>
      <c r="CB172" s="103"/>
      <c r="CC172" s="103"/>
      <c r="CD172" s="103"/>
      <c r="CE172" s="103"/>
      <c r="CF172" s="103"/>
      <c r="CG172" s="103"/>
      <c r="CH172" s="103"/>
      <c r="CI172" s="103"/>
      <c r="CJ172" s="103"/>
      <c r="CK172" s="103"/>
      <c r="CL172" s="103"/>
      <c r="CM172" s="103"/>
      <c r="CN172" s="103"/>
      <c r="CO172" s="103"/>
      <c r="CP172" s="103"/>
      <c r="CQ172" s="103"/>
      <c r="CR172" s="103"/>
      <c r="CS172" s="103"/>
      <c r="CT172" s="103"/>
      <c r="CU172" s="103"/>
      <c r="CV172" s="103"/>
      <c r="CW172" s="103"/>
      <c r="CX172" s="103"/>
      <c r="CY172" s="103"/>
      <c r="CZ172" s="103"/>
      <c r="DA172" s="103"/>
      <c r="DB172" s="103"/>
      <c r="DC172" s="103"/>
      <c r="DD172" s="103"/>
      <c r="DE172" s="103"/>
      <c r="DF172" s="103"/>
      <c r="DG172" s="103"/>
      <c r="DH172" s="103"/>
      <c r="DI172" s="103"/>
      <c r="DJ172" s="103"/>
      <c r="DK172" s="103"/>
      <c r="DL172" s="103"/>
      <c r="DM172" s="103"/>
      <c r="DN172" s="103"/>
      <c r="DO172" s="103"/>
      <c r="DP172" s="103"/>
      <c r="DQ172" s="103"/>
      <c r="DR172" s="103"/>
      <c r="DS172" s="103"/>
      <c r="DT172" s="103"/>
      <c r="DU172" s="103"/>
      <c r="DV172" s="103"/>
      <c r="DW172" s="103"/>
      <c r="DX172" s="103"/>
      <c r="DY172" s="103"/>
      <c r="DZ172" s="103"/>
      <c r="EA172" s="103"/>
      <c r="EB172" s="103"/>
      <c r="EC172" s="103"/>
      <c r="ED172" s="103"/>
      <c r="EE172" s="103"/>
      <c r="EF172" s="103"/>
      <c r="EG172" s="103"/>
      <c r="EH172" s="103"/>
      <c r="EI172" s="103"/>
      <c r="EJ172" s="103"/>
      <c r="EK172" s="103"/>
      <c r="EL172" s="103"/>
      <c r="EM172" s="103"/>
      <c r="EN172" s="103"/>
      <c r="EO172" s="103"/>
      <c r="EP172" s="103"/>
      <c r="EQ172" s="103"/>
    </row>
    <row r="173" spans="1:147" s="183" customFormat="1" ht="15" customHeight="1" x14ac:dyDescent="0.35">
      <c r="A173" s="358" t="s">
        <v>2056</v>
      </c>
      <c r="B173" s="230" t="s">
        <v>1832</v>
      </c>
      <c r="C173" s="491">
        <v>44562</v>
      </c>
      <c r="D173" s="491">
        <v>46112</v>
      </c>
      <c r="E173" s="555">
        <v>0</v>
      </c>
      <c r="F173" s="556">
        <v>0</v>
      </c>
      <c r="G173" s="556">
        <f t="shared" si="26"/>
        <v>0</v>
      </c>
      <c r="H173" s="229" t="s">
        <v>2011</v>
      </c>
      <c r="I173" s="492">
        <v>0</v>
      </c>
      <c r="J173" s="492">
        <v>0</v>
      </c>
      <c r="K173" s="492">
        <v>0</v>
      </c>
      <c r="L173" s="492">
        <v>0</v>
      </c>
      <c r="M173" s="492">
        <v>0</v>
      </c>
      <c r="N173" s="492">
        <v>0</v>
      </c>
      <c r="O173" s="492">
        <v>0</v>
      </c>
      <c r="P173" s="492">
        <v>0</v>
      </c>
      <c r="Q173" s="229" t="s">
        <v>2581</v>
      </c>
      <c r="R173" s="229">
        <v>0</v>
      </c>
      <c r="S173" s="229" t="s">
        <v>1636</v>
      </c>
      <c r="T173" s="478" t="s">
        <v>2239</v>
      </c>
      <c r="U173" s="229" t="s">
        <v>1636</v>
      </c>
      <c r="V173" s="229" t="s">
        <v>1636</v>
      </c>
      <c r="W173" s="229" t="s">
        <v>1636</v>
      </c>
      <c r="X173" s="229" t="s">
        <v>1636</v>
      </c>
      <c r="Y173" s="229" t="s">
        <v>1636</v>
      </c>
      <c r="Z173" s="229" t="s">
        <v>516</v>
      </c>
      <c r="AA173" s="368" t="s">
        <v>170</v>
      </c>
      <c r="AB173" s="389" t="s">
        <v>2567</v>
      </c>
      <c r="AC173" s="416">
        <v>1</v>
      </c>
      <c r="AD173" s="416">
        <v>0.4</v>
      </c>
      <c r="AE173" s="229" t="s">
        <v>170</v>
      </c>
      <c r="AF173" s="416">
        <v>0</v>
      </c>
      <c r="AG173" s="413">
        <f t="shared" si="19"/>
        <v>0</v>
      </c>
      <c r="AH173" s="413">
        <f t="shared" si="20"/>
        <v>0</v>
      </c>
      <c r="AI173" s="185" t="s">
        <v>170</v>
      </c>
      <c r="AJ173" s="103" t="s">
        <v>170</v>
      </c>
      <c r="AK173" s="453" t="s">
        <v>2035</v>
      </c>
      <c r="AL173" s="454" t="s">
        <v>2035</v>
      </c>
      <c r="AM173" s="454" t="s">
        <v>2564</v>
      </c>
      <c r="AN173" s="454" t="s">
        <v>2035</v>
      </c>
      <c r="AO173" s="454" t="s">
        <v>2565</v>
      </c>
      <c r="AP173" s="454" t="s">
        <v>2035</v>
      </c>
      <c r="AQ173" s="454" t="s">
        <v>2565</v>
      </c>
      <c r="AR173" s="454" t="s">
        <v>2035</v>
      </c>
      <c r="AS173" s="454" t="s">
        <v>2565</v>
      </c>
      <c r="AT173" s="454" t="s">
        <v>2035</v>
      </c>
      <c r="AU173" s="454" t="s">
        <v>2565</v>
      </c>
      <c r="AV173" s="454" t="s">
        <v>2035</v>
      </c>
      <c r="AW173" s="454" t="s">
        <v>2565</v>
      </c>
      <c r="AX173" s="454" t="s">
        <v>1636</v>
      </c>
      <c r="AY173" s="454" t="s">
        <v>170</v>
      </c>
      <c r="AZ173" s="454" t="s">
        <v>1636</v>
      </c>
      <c r="BA173" s="454" t="s">
        <v>170</v>
      </c>
      <c r="BB173" s="454" t="s">
        <v>1636</v>
      </c>
      <c r="BC173" s="454" t="s">
        <v>170</v>
      </c>
      <c r="BD173" s="454" t="s">
        <v>1636</v>
      </c>
      <c r="BE173" s="454" t="s">
        <v>170</v>
      </c>
      <c r="BF173" s="454" t="s">
        <v>1636</v>
      </c>
      <c r="BG173" s="454" t="s">
        <v>170</v>
      </c>
      <c r="BH173" s="454" t="s">
        <v>1636</v>
      </c>
      <c r="BI173" s="449" t="s">
        <v>170</v>
      </c>
      <c r="BJ173" s="103"/>
      <c r="BK173" s="103"/>
      <c r="BL173" s="103"/>
      <c r="BM173" s="103"/>
      <c r="BN173" s="103"/>
      <c r="BO173" s="103"/>
      <c r="BP173" s="103"/>
      <c r="BQ173" s="103"/>
      <c r="BR173" s="103"/>
      <c r="BS173" s="103"/>
      <c r="BT173" s="103"/>
      <c r="BU173" s="103"/>
      <c r="BV173" s="103"/>
      <c r="BW173" s="103"/>
      <c r="BX173" s="103"/>
      <c r="BY173" s="103"/>
      <c r="BZ173" s="103"/>
      <c r="CA173" s="103"/>
      <c r="CB173" s="103"/>
      <c r="CC173" s="103"/>
      <c r="CD173" s="103"/>
      <c r="CE173" s="103"/>
      <c r="CF173" s="103"/>
      <c r="CG173" s="103"/>
      <c r="CH173" s="103"/>
      <c r="CI173" s="103"/>
      <c r="CJ173" s="103"/>
      <c r="CK173" s="103"/>
      <c r="CL173" s="103"/>
      <c r="CM173" s="103"/>
      <c r="CN173" s="103"/>
      <c r="CO173" s="103"/>
      <c r="CP173" s="103"/>
      <c r="CQ173" s="103"/>
      <c r="CR173" s="103"/>
      <c r="CS173" s="103"/>
      <c r="CT173" s="103"/>
      <c r="CU173" s="103"/>
      <c r="CV173" s="103"/>
      <c r="CW173" s="103"/>
      <c r="CX173" s="103"/>
      <c r="CY173" s="103"/>
      <c r="CZ173" s="103"/>
      <c r="DA173" s="103"/>
      <c r="DB173" s="103"/>
      <c r="DC173" s="103"/>
      <c r="DD173" s="103"/>
      <c r="DE173" s="103"/>
      <c r="DF173" s="103"/>
      <c r="DG173" s="103"/>
      <c r="DH173" s="103"/>
      <c r="DI173" s="103"/>
      <c r="DJ173" s="103"/>
      <c r="DK173" s="103"/>
      <c r="DL173" s="103"/>
      <c r="DM173" s="103"/>
      <c r="DN173" s="103"/>
      <c r="DO173" s="103"/>
      <c r="DP173" s="103"/>
      <c r="DQ173" s="103"/>
      <c r="DR173" s="103"/>
      <c r="DS173" s="103"/>
      <c r="DT173" s="103"/>
      <c r="DU173" s="103"/>
      <c r="DV173" s="103"/>
      <c r="DW173" s="103"/>
      <c r="DX173" s="103"/>
      <c r="DY173" s="103"/>
      <c r="DZ173" s="103"/>
      <c r="EA173" s="103"/>
      <c r="EB173" s="103"/>
      <c r="EC173" s="103"/>
      <c r="ED173" s="103"/>
      <c r="EE173" s="103"/>
      <c r="EF173" s="103"/>
      <c r="EG173" s="103"/>
      <c r="EH173" s="103"/>
      <c r="EI173" s="103"/>
      <c r="EJ173" s="103"/>
      <c r="EK173" s="103"/>
      <c r="EL173" s="103"/>
      <c r="EM173" s="103"/>
      <c r="EN173" s="103"/>
      <c r="EO173" s="103"/>
      <c r="EP173" s="103"/>
      <c r="EQ173" s="103"/>
    </row>
    <row r="174" spans="1:147" s="183" customFormat="1" ht="16" customHeight="1" x14ac:dyDescent="0.35">
      <c r="A174" s="358" t="s">
        <v>2236</v>
      </c>
      <c r="B174" s="375" t="s">
        <v>264</v>
      </c>
      <c r="C174" s="546">
        <v>44562</v>
      </c>
      <c r="D174" s="480">
        <v>46203</v>
      </c>
      <c r="E174" s="555">
        <v>0</v>
      </c>
      <c r="F174" s="556">
        <v>4000</v>
      </c>
      <c r="G174" s="556">
        <f t="shared" si="26"/>
        <v>168.47780304944823</v>
      </c>
      <c r="H174" s="536" t="s">
        <v>2011</v>
      </c>
      <c r="I174" s="482">
        <v>0</v>
      </c>
      <c r="J174" s="482">
        <v>0</v>
      </c>
      <c r="K174" s="482">
        <v>0</v>
      </c>
      <c r="L174" s="482">
        <v>500</v>
      </c>
      <c r="M174" s="482">
        <v>1500</v>
      </c>
      <c r="N174" s="482">
        <v>1500</v>
      </c>
      <c r="O174" s="482">
        <v>500</v>
      </c>
      <c r="P174" s="482">
        <v>0</v>
      </c>
      <c r="Q174" s="134" t="s">
        <v>2017</v>
      </c>
      <c r="R174" s="536" t="s">
        <v>2017</v>
      </c>
      <c r="S174" s="134" t="s">
        <v>2017</v>
      </c>
      <c r="T174" s="484" t="s">
        <v>2221</v>
      </c>
      <c r="U174" s="135" t="s">
        <v>2588</v>
      </c>
      <c r="V174" s="135" t="s">
        <v>2589</v>
      </c>
      <c r="W174" s="485" t="s">
        <v>2017</v>
      </c>
      <c r="X174" s="135" t="s">
        <v>2017</v>
      </c>
      <c r="Y174" s="135" t="s">
        <v>2590</v>
      </c>
      <c r="Z174" s="547" t="s">
        <v>2591</v>
      </c>
      <c r="AA174" s="548"/>
      <c r="AB174" s="134" t="s">
        <v>2592</v>
      </c>
      <c r="AC174" s="441">
        <v>1</v>
      </c>
      <c r="AD174" s="441">
        <v>0.4</v>
      </c>
      <c r="AE174" s="134"/>
      <c r="AF174" s="415">
        <v>0</v>
      </c>
      <c r="AG174" s="413">
        <f t="shared" si="19"/>
        <v>4000</v>
      </c>
      <c r="AH174" s="413">
        <f t="shared" si="20"/>
        <v>0</v>
      </c>
      <c r="AI174" s="185"/>
      <c r="AJ174" s="103"/>
      <c r="AK174" s="447" t="s">
        <v>2035</v>
      </c>
      <c r="AL174" s="447" t="s">
        <v>2593</v>
      </c>
      <c r="AM174" s="447" t="s">
        <v>2035</v>
      </c>
      <c r="AN174" s="447" t="s">
        <v>2594</v>
      </c>
      <c r="AO174" s="447" t="s">
        <v>2035</v>
      </c>
      <c r="AP174" s="447" t="s">
        <v>2595</v>
      </c>
      <c r="AQ174" s="447" t="s">
        <v>2035</v>
      </c>
      <c r="AR174" s="447" t="s">
        <v>2596</v>
      </c>
      <c r="AS174" s="447" t="s">
        <v>2035</v>
      </c>
      <c r="AT174" s="447" t="s">
        <v>2597</v>
      </c>
      <c r="AU174" s="447" t="s">
        <v>2035</v>
      </c>
      <c r="AV174" s="447" t="s">
        <v>2598</v>
      </c>
      <c r="AW174" s="447"/>
      <c r="AX174" s="447" t="s">
        <v>1636</v>
      </c>
      <c r="AY174" s="447"/>
      <c r="AZ174" s="447" t="s">
        <v>1636</v>
      </c>
      <c r="BA174" s="447"/>
      <c r="BB174" s="447" t="s">
        <v>1636</v>
      </c>
      <c r="BC174" s="447"/>
      <c r="BD174" s="447" t="s">
        <v>1636</v>
      </c>
      <c r="BE174" s="447"/>
      <c r="BF174" s="447" t="s">
        <v>1636</v>
      </c>
      <c r="BG174" s="447"/>
      <c r="BH174" s="447" t="s">
        <v>1636</v>
      </c>
      <c r="BI174" s="447"/>
      <c r="BJ174" s="103"/>
      <c r="BK174" s="103"/>
      <c r="BL174" s="103"/>
      <c r="BM174" s="103"/>
      <c r="BN174" s="103"/>
      <c r="BO174" s="103"/>
      <c r="BP174" s="103"/>
      <c r="BQ174" s="103"/>
      <c r="BR174" s="103"/>
      <c r="BS174" s="103"/>
      <c r="BT174" s="103"/>
      <c r="BU174" s="103"/>
      <c r="BV174" s="103"/>
      <c r="BW174" s="103"/>
      <c r="BX174" s="103"/>
      <c r="BY174" s="103"/>
      <c r="BZ174" s="103"/>
      <c r="CA174" s="103"/>
      <c r="CB174" s="103"/>
      <c r="CC174" s="103"/>
      <c r="CD174" s="103"/>
      <c r="CE174" s="103"/>
      <c r="CF174" s="103"/>
      <c r="CG174" s="103"/>
      <c r="CH174" s="103"/>
      <c r="CI174" s="103"/>
      <c r="CJ174" s="103"/>
      <c r="CK174" s="103"/>
      <c r="CL174" s="103"/>
      <c r="CM174" s="103"/>
      <c r="CN174" s="103"/>
      <c r="CO174" s="103"/>
      <c r="CP174" s="103"/>
      <c r="CQ174" s="103"/>
      <c r="CR174" s="103"/>
      <c r="CS174" s="103"/>
      <c r="CT174" s="103"/>
      <c r="CU174" s="103"/>
      <c r="CV174" s="103"/>
      <c r="CW174" s="103"/>
      <c r="CX174" s="103"/>
      <c r="CY174" s="103"/>
      <c r="CZ174" s="103"/>
      <c r="DA174" s="103"/>
      <c r="DB174" s="103"/>
      <c r="DC174" s="103"/>
      <c r="DD174" s="103"/>
      <c r="DE174" s="103"/>
      <c r="DF174" s="103"/>
      <c r="DG174" s="103"/>
      <c r="DH174" s="103"/>
      <c r="DI174" s="103"/>
      <c r="DJ174" s="103"/>
      <c r="DK174" s="103"/>
      <c r="DL174" s="103"/>
      <c r="DM174" s="103"/>
      <c r="DN174" s="103"/>
      <c r="DO174" s="103"/>
      <c r="DP174" s="103"/>
      <c r="DQ174" s="103"/>
      <c r="DR174" s="103"/>
      <c r="DS174" s="103"/>
      <c r="DT174" s="103"/>
      <c r="DU174" s="103"/>
      <c r="DV174" s="103"/>
      <c r="DW174" s="103"/>
      <c r="DX174" s="103"/>
      <c r="DY174" s="103"/>
      <c r="DZ174" s="103"/>
      <c r="EA174" s="103"/>
      <c r="EB174" s="103"/>
      <c r="EC174" s="103"/>
      <c r="ED174" s="103"/>
      <c r="EE174" s="103"/>
      <c r="EF174" s="103"/>
      <c r="EG174" s="103"/>
      <c r="EH174" s="103"/>
      <c r="EI174" s="103"/>
      <c r="EJ174" s="103"/>
      <c r="EK174" s="103"/>
      <c r="EL174" s="103"/>
      <c r="EM174" s="103"/>
      <c r="EN174" s="103"/>
      <c r="EO174" s="103"/>
      <c r="EP174" s="103"/>
      <c r="EQ174" s="103"/>
    </row>
    <row r="175" spans="1:147" s="183" customFormat="1" ht="15" customHeight="1" x14ac:dyDescent="0.35">
      <c r="A175" s="358" t="s">
        <v>2376</v>
      </c>
      <c r="B175" s="230" t="s">
        <v>269</v>
      </c>
      <c r="C175" s="491">
        <v>44562</v>
      </c>
      <c r="D175" s="491">
        <v>46022</v>
      </c>
      <c r="E175" s="555">
        <v>0</v>
      </c>
      <c r="F175" s="556">
        <v>1000</v>
      </c>
      <c r="G175" s="556">
        <f t="shared" si="26"/>
        <v>42.119450762362057</v>
      </c>
      <c r="H175" s="229" t="s">
        <v>2011</v>
      </c>
      <c r="I175" s="492">
        <v>0</v>
      </c>
      <c r="J175" s="492">
        <v>0</v>
      </c>
      <c r="K175" s="492">
        <v>0</v>
      </c>
      <c r="L175" s="492">
        <v>400</v>
      </c>
      <c r="M175" s="492">
        <v>250</v>
      </c>
      <c r="N175" s="492">
        <v>350</v>
      </c>
      <c r="O175" s="492">
        <v>0</v>
      </c>
      <c r="P175" s="492">
        <v>0</v>
      </c>
      <c r="Q175" s="229" t="s">
        <v>2581</v>
      </c>
      <c r="R175" s="229" t="s">
        <v>2581</v>
      </c>
      <c r="S175" s="229" t="s">
        <v>2581</v>
      </c>
      <c r="T175" s="478" t="s">
        <v>170</v>
      </c>
      <c r="U175" s="229" t="s">
        <v>170</v>
      </c>
      <c r="V175" s="229" t="s">
        <v>170</v>
      </c>
      <c r="W175" s="229" t="s">
        <v>170</v>
      </c>
      <c r="X175" s="229" t="s">
        <v>170</v>
      </c>
      <c r="Y175" s="229" t="s">
        <v>170</v>
      </c>
      <c r="Z175" s="229" t="s">
        <v>1242</v>
      </c>
      <c r="AA175" s="368" t="s">
        <v>170</v>
      </c>
      <c r="AB175" s="389" t="s">
        <v>2599</v>
      </c>
      <c r="AC175" s="416">
        <v>1</v>
      </c>
      <c r="AD175" s="416">
        <v>0</v>
      </c>
      <c r="AE175" s="229"/>
      <c r="AF175" s="416">
        <v>0</v>
      </c>
      <c r="AG175" s="413">
        <f t="shared" si="19"/>
        <v>1000</v>
      </c>
      <c r="AH175" s="413">
        <f t="shared" si="20"/>
        <v>0</v>
      </c>
      <c r="AI175" s="185" t="s">
        <v>170</v>
      </c>
      <c r="AJ175" s="103" t="s">
        <v>170</v>
      </c>
      <c r="AK175" s="453" t="s">
        <v>2035</v>
      </c>
      <c r="AL175" s="454" t="s">
        <v>2600</v>
      </c>
      <c r="AM175" s="454" t="s">
        <v>2035</v>
      </c>
      <c r="AN175" s="454" t="s">
        <v>2600</v>
      </c>
      <c r="AO175" s="454" t="s">
        <v>2035</v>
      </c>
      <c r="AP175" s="454" t="s">
        <v>2600</v>
      </c>
      <c r="AQ175" s="454" t="s">
        <v>2035</v>
      </c>
      <c r="AR175" s="454" t="s">
        <v>2600</v>
      </c>
      <c r="AS175" s="454" t="s">
        <v>2035</v>
      </c>
      <c r="AT175" s="454" t="s">
        <v>2600</v>
      </c>
      <c r="AU175" s="454" t="s">
        <v>2035</v>
      </c>
      <c r="AV175" s="454" t="s">
        <v>2600</v>
      </c>
      <c r="AW175" s="454" t="s">
        <v>170</v>
      </c>
      <c r="AX175" s="454" t="s">
        <v>1636</v>
      </c>
      <c r="AY175" s="454" t="s">
        <v>170</v>
      </c>
      <c r="AZ175" s="454" t="s">
        <v>1636</v>
      </c>
      <c r="BA175" s="454" t="s">
        <v>170</v>
      </c>
      <c r="BB175" s="454" t="s">
        <v>1636</v>
      </c>
      <c r="BC175" s="454" t="s">
        <v>170</v>
      </c>
      <c r="BD175" s="454" t="s">
        <v>1636</v>
      </c>
      <c r="BE175" s="454" t="s">
        <v>170</v>
      </c>
      <c r="BF175" s="454" t="s">
        <v>1636</v>
      </c>
      <c r="BG175" s="454" t="s">
        <v>170</v>
      </c>
      <c r="BH175" s="454" t="s">
        <v>1636</v>
      </c>
      <c r="BI175" s="449" t="s">
        <v>170</v>
      </c>
      <c r="BJ175" s="103"/>
      <c r="BK175" s="103"/>
      <c r="BL175" s="103"/>
      <c r="BM175" s="103"/>
      <c r="BN175" s="103"/>
      <c r="BO175" s="103"/>
      <c r="BP175" s="103"/>
      <c r="BQ175" s="103"/>
      <c r="BR175" s="103"/>
      <c r="BS175" s="103"/>
      <c r="BT175" s="103"/>
      <c r="BU175" s="103"/>
      <c r="BV175" s="103"/>
      <c r="BW175" s="103"/>
      <c r="BX175" s="103"/>
      <c r="BY175" s="103"/>
      <c r="BZ175" s="103"/>
      <c r="CA175" s="103"/>
      <c r="CB175" s="103"/>
      <c r="CC175" s="103"/>
      <c r="CD175" s="103"/>
      <c r="CE175" s="103"/>
      <c r="CF175" s="103"/>
      <c r="CG175" s="103"/>
      <c r="CH175" s="103"/>
      <c r="CI175" s="103"/>
      <c r="CJ175" s="103"/>
      <c r="CK175" s="103"/>
      <c r="CL175" s="103"/>
      <c r="CM175" s="103"/>
      <c r="CN175" s="103"/>
      <c r="CO175" s="103"/>
      <c r="CP175" s="103"/>
      <c r="CQ175" s="103"/>
      <c r="CR175" s="103"/>
      <c r="CS175" s="103"/>
      <c r="CT175" s="103"/>
      <c r="CU175" s="103"/>
      <c r="CV175" s="103"/>
      <c r="CW175" s="103"/>
      <c r="CX175" s="103"/>
      <c r="CY175" s="103"/>
      <c r="CZ175" s="103"/>
      <c r="DA175" s="103"/>
      <c r="DB175" s="103"/>
      <c r="DC175" s="103"/>
      <c r="DD175" s="103"/>
      <c r="DE175" s="103"/>
      <c r="DF175" s="103"/>
      <c r="DG175" s="103"/>
      <c r="DH175" s="103"/>
      <c r="DI175" s="103"/>
      <c r="DJ175" s="103"/>
      <c r="DK175" s="103"/>
      <c r="DL175" s="103"/>
      <c r="DM175" s="103"/>
      <c r="DN175" s="103"/>
      <c r="DO175" s="103"/>
      <c r="DP175" s="103"/>
      <c r="DQ175" s="103"/>
      <c r="DR175" s="103"/>
      <c r="DS175" s="103"/>
      <c r="DT175" s="103"/>
      <c r="DU175" s="103"/>
      <c r="DV175" s="103"/>
      <c r="DW175" s="103"/>
      <c r="DX175" s="103"/>
      <c r="DY175" s="103"/>
      <c r="DZ175" s="103"/>
      <c r="EA175" s="103"/>
      <c r="EB175" s="103"/>
      <c r="EC175" s="103"/>
      <c r="ED175" s="103"/>
      <c r="EE175" s="103"/>
      <c r="EF175" s="103"/>
      <c r="EG175" s="103"/>
      <c r="EH175" s="103"/>
      <c r="EI175" s="103"/>
      <c r="EJ175" s="103"/>
      <c r="EK175" s="103"/>
      <c r="EL175" s="103"/>
      <c r="EM175" s="103"/>
      <c r="EN175" s="103"/>
      <c r="EO175" s="103"/>
      <c r="EP175" s="103"/>
      <c r="EQ175" s="103"/>
    </row>
    <row r="176" spans="1:147" s="183" customFormat="1" ht="15" customHeight="1" x14ac:dyDescent="0.35">
      <c r="A176" s="358" t="s">
        <v>2601</v>
      </c>
      <c r="B176" s="230" t="s">
        <v>1881</v>
      </c>
      <c r="C176" s="277">
        <v>44562</v>
      </c>
      <c r="D176" s="277">
        <v>46203</v>
      </c>
      <c r="E176" s="555">
        <v>0</v>
      </c>
      <c r="F176" s="556">
        <v>0</v>
      </c>
      <c r="G176" s="556">
        <f t="shared" si="26"/>
        <v>0</v>
      </c>
      <c r="H176" s="226" t="s">
        <v>2011</v>
      </c>
      <c r="I176" s="149">
        <v>0</v>
      </c>
      <c r="J176" s="149">
        <v>0</v>
      </c>
      <c r="K176" s="149">
        <v>0</v>
      </c>
      <c r="L176" s="149">
        <v>0</v>
      </c>
      <c r="M176" s="149">
        <v>0</v>
      </c>
      <c r="N176" s="149">
        <v>0</v>
      </c>
      <c r="O176" s="149">
        <v>0</v>
      </c>
      <c r="P176" s="149">
        <v>0</v>
      </c>
      <c r="Q176" s="226" t="s">
        <v>170</v>
      </c>
      <c r="R176" s="226" t="s">
        <v>170</v>
      </c>
      <c r="S176" s="226" t="s">
        <v>170</v>
      </c>
      <c r="T176" s="226" t="s">
        <v>2178</v>
      </c>
      <c r="U176" s="226" t="s">
        <v>170</v>
      </c>
      <c r="V176" s="226" t="s">
        <v>170</v>
      </c>
      <c r="W176" s="226" t="s">
        <v>170</v>
      </c>
      <c r="X176" s="226" t="s">
        <v>170</v>
      </c>
      <c r="Y176" s="226" t="s">
        <v>170</v>
      </c>
      <c r="Z176" s="226" t="s">
        <v>2602</v>
      </c>
      <c r="AA176" s="368" t="s">
        <v>170</v>
      </c>
      <c r="AB176" s="389" t="s">
        <v>2254</v>
      </c>
      <c r="AC176" s="416">
        <v>1</v>
      </c>
      <c r="AD176" s="416">
        <v>0.4</v>
      </c>
      <c r="AE176" s="229" t="s">
        <v>170</v>
      </c>
      <c r="AF176" s="417">
        <v>0</v>
      </c>
      <c r="AG176" s="413">
        <f t="shared" si="19"/>
        <v>0</v>
      </c>
      <c r="AH176" s="413">
        <f t="shared" si="20"/>
        <v>0</v>
      </c>
      <c r="AI176" s="163"/>
      <c r="AJ176" s="163"/>
      <c r="AK176" s="450" t="s">
        <v>2035</v>
      </c>
      <c r="AL176" s="451" t="s">
        <v>2603</v>
      </c>
      <c r="AM176" s="451" t="s">
        <v>2035</v>
      </c>
      <c r="AN176" s="451" t="s">
        <v>2604</v>
      </c>
      <c r="AO176" s="451" t="s">
        <v>2035</v>
      </c>
      <c r="AP176" s="451" t="s">
        <v>2605</v>
      </c>
      <c r="AQ176" s="451" t="s">
        <v>2035</v>
      </c>
      <c r="AR176" s="451" t="s">
        <v>2606</v>
      </c>
      <c r="AS176" s="451" t="s">
        <v>2035</v>
      </c>
      <c r="AT176" s="451" t="s">
        <v>2607</v>
      </c>
      <c r="AU176" s="451" t="s">
        <v>2035</v>
      </c>
      <c r="AV176" s="451" t="s">
        <v>2608</v>
      </c>
      <c r="AW176" s="451" t="s">
        <v>1636</v>
      </c>
      <c r="AX176" s="451" t="s">
        <v>170</v>
      </c>
      <c r="AY176" s="451" t="s">
        <v>1636</v>
      </c>
      <c r="AZ176" s="451" t="s">
        <v>170</v>
      </c>
      <c r="BA176" s="451" t="s">
        <v>1636</v>
      </c>
      <c r="BB176" s="451" t="s">
        <v>170</v>
      </c>
      <c r="BC176" s="451" t="s">
        <v>1636</v>
      </c>
      <c r="BD176" s="451" t="s">
        <v>170</v>
      </c>
      <c r="BE176" s="451" t="s">
        <v>1636</v>
      </c>
      <c r="BF176" s="451" t="s">
        <v>170</v>
      </c>
      <c r="BG176" s="451" t="s">
        <v>1636</v>
      </c>
      <c r="BH176" s="451" t="s">
        <v>170</v>
      </c>
      <c r="BI176" s="451" t="s">
        <v>170</v>
      </c>
      <c r="BJ176" s="103"/>
      <c r="BK176" s="103"/>
      <c r="BL176" s="103"/>
      <c r="BM176" s="103"/>
      <c r="BN176" s="103"/>
      <c r="BO176" s="103"/>
      <c r="BP176" s="103"/>
      <c r="BQ176" s="103"/>
      <c r="BR176" s="103"/>
      <c r="BS176" s="103"/>
      <c r="BT176" s="103"/>
      <c r="BU176" s="103"/>
      <c r="BV176" s="103"/>
      <c r="BW176" s="103"/>
      <c r="BX176" s="103"/>
      <c r="BY176" s="103"/>
      <c r="BZ176" s="103"/>
      <c r="CA176" s="103"/>
      <c r="CB176" s="103"/>
      <c r="CC176" s="103"/>
      <c r="CD176" s="103"/>
      <c r="CE176" s="103"/>
      <c r="CF176" s="103"/>
      <c r="CG176" s="103"/>
      <c r="CH176" s="103"/>
      <c r="CI176" s="103"/>
      <c r="CJ176" s="103"/>
      <c r="CK176" s="103"/>
      <c r="CL176" s="103"/>
      <c r="CM176" s="103"/>
      <c r="CN176" s="103"/>
      <c r="CO176" s="103"/>
      <c r="CP176" s="103"/>
      <c r="CQ176" s="103"/>
      <c r="CR176" s="103"/>
      <c r="CS176" s="103"/>
      <c r="CT176" s="103"/>
      <c r="CU176" s="103"/>
      <c r="CV176" s="103"/>
      <c r="CW176" s="103"/>
      <c r="CX176" s="103"/>
      <c r="CY176" s="103"/>
      <c r="CZ176" s="103"/>
      <c r="DA176" s="103"/>
      <c r="DB176" s="103"/>
      <c r="DC176" s="103"/>
      <c r="DD176" s="103"/>
      <c r="DE176" s="103"/>
      <c r="DF176" s="103"/>
      <c r="DG176" s="103"/>
      <c r="DH176" s="103"/>
      <c r="DI176" s="103"/>
      <c r="DJ176" s="103"/>
      <c r="DK176" s="103"/>
      <c r="DL176" s="103"/>
      <c r="DM176" s="103"/>
      <c r="DN176" s="103"/>
      <c r="DO176" s="103"/>
      <c r="DP176" s="103"/>
      <c r="DQ176" s="103"/>
      <c r="DR176" s="103"/>
      <c r="DS176" s="103"/>
      <c r="DT176" s="103"/>
      <c r="DU176" s="103"/>
      <c r="DV176" s="103"/>
      <c r="DW176" s="103"/>
      <c r="DX176" s="103"/>
      <c r="DY176" s="103"/>
      <c r="DZ176" s="103"/>
      <c r="EA176" s="103"/>
      <c r="EB176" s="103"/>
      <c r="EC176" s="103"/>
      <c r="ED176" s="103"/>
      <c r="EE176" s="103"/>
      <c r="EF176" s="103"/>
      <c r="EG176" s="103"/>
      <c r="EH176" s="103"/>
      <c r="EI176" s="103"/>
      <c r="EJ176" s="103"/>
      <c r="EK176" s="103"/>
      <c r="EL176" s="103"/>
      <c r="EM176" s="103"/>
      <c r="EN176" s="103"/>
      <c r="EO176" s="103"/>
      <c r="EP176" s="103"/>
      <c r="EQ176" s="103"/>
    </row>
    <row r="177" spans="1:147" s="183" customFormat="1" ht="15" customHeight="1" x14ac:dyDescent="0.35">
      <c r="A177" s="358" t="s">
        <v>2609</v>
      </c>
      <c r="B177" s="230" t="s">
        <v>1892</v>
      </c>
      <c r="C177" s="491">
        <v>44562</v>
      </c>
      <c r="D177" s="491">
        <v>46203</v>
      </c>
      <c r="E177" s="555">
        <v>0</v>
      </c>
      <c r="F177" s="556">
        <v>0</v>
      </c>
      <c r="G177" s="556">
        <f t="shared" si="26"/>
        <v>0</v>
      </c>
      <c r="H177" s="229" t="s">
        <v>2011</v>
      </c>
      <c r="I177" s="492">
        <v>0</v>
      </c>
      <c r="J177" s="492">
        <v>0</v>
      </c>
      <c r="K177" s="492">
        <v>0</v>
      </c>
      <c r="L177" s="492">
        <v>0</v>
      </c>
      <c r="M177" s="492">
        <v>0</v>
      </c>
      <c r="N177" s="492">
        <v>0</v>
      </c>
      <c r="O177" s="492">
        <v>0</v>
      </c>
      <c r="P177" s="492">
        <v>0</v>
      </c>
      <c r="Q177" s="229" t="s">
        <v>170</v>
      </c>
      <c r="R177" s="229" t="s">
        <v>170</v>
      </c>
      <c r="S177" s="229" t="s">
        <v>170</v>
      </c>
      <c r="T177" s="229" t="s">
        <v>2178</v>
      </c>
      <c r="U177" s="229" t="s">
        <v>170</v>
      </c>
      <c r="V177" s="229" t="s">
        <v>170</v>
      </c>
      <c r="W177" s="229" t="s">
        <v>170</v>
      </c>
      <c r="X177" s="229" t="s">
        <v>170</v>
      </c>
      <c r="Y177" s="229" t="s">
        <v>170</v>
      </c>
      <c r="Z177" s="229" t="s">
        <v>2602</v>
      </c>
      <c r="AA177" s="368" t="s">
        <v>170</v>
      </c>
      <c r="AB177" s="389" t="s">
        <v>2254</v>
      </c>
      <c r="AC177" s="416">
        <v>1</v>
      </c>
      <c r="AD177" s="416">
        <v>0.4</v>
      </c>
      <c r="AE177" s="229" t="s">
        <v>170</v>
      </c>
      <c r="AF177" s="416">
        <v>0</v>
      </c>
      <c r="AG177" s="413">
        <f t="shared" si="19"/>
        <v>0</v>
      </c>
      <c r="AH177" s="413">
        <f t="shared" si="20"/>
        <v>0</v>
      </c>
      <c r="AI177" s="163"/>
      <c r="AJ177" s="163"/>
      <c r="AK177" s="453" t="s">
        <v>2035</v>
      </c>
      <c r="AL177" s="454" t="s">
        <v>2603</v>
      </c>
      <c r="AM177" s="454" t="s">
        <v>2035</v>
      </c>
      <c r="AN177" s="454" t="s">
        <v>2604</v>
      </c>
      <c r="AO177" s="454" t="s">
        <v>2035</v>
      </c>
      <c r="AP177" s="454" t="s">
        <v>2605</v>
      </c>
      <c r="AQ177" s="454" t="s">
        <v>2035</v>
      </c>
      <c r="AR177" s="454" t="s">
        <v>2606</v>
      </c>
      <c r="AS177" s="454" t="s">
        <v>2035</v>
      </c>
      <c r="AT177" s="454" t="s">
        <v>2607</v>
      </c>
      <c r="AU177" s="454" t="s">
        <v>2035</v>
      </c>
      <c r="AV177" s="454" t="s">
        <v>2608</v>
      </c>
      <c r="AW177" s="454" t="s">
        <v>1636</v>
      </c>
      <c r="AX177" s="454" t="s">
        <v>170</v>
      </c>
      <c r="AY177" s="454" t="s">
        <v>1636</v>
      </c>
      <c r="AZ177" s="454" t="s">
        <v>170</v>
      </c>
      <c r="BA177" s="454" t="s">
        <v>1636</v>
      </c>
      <c r="BB177" s="454" t="s">
        <v>170</v>
      </c>
      <c r="BC177" s="454" t="s">
        <v>1636</v>
      </c>
      <c r="BD177" s="454" t="s">
        <v>170</v>
      </c>
      <c r="BE177" s="454" t="s">
        <v>1636</v>
      </c>
      <c r="BF177" s="454" t="s">
        <v>170</v>
      </c>
      <c r="BG177" s="454" t="s">
        <v>1636</v>
      </c>
      <c r="BH177" s="454" t="s">
        <v>170</v>
      </c>
      <c r="BI177" s="454" t="s">
        <v>170</v>
      </c>
      <c r="BJ177" s="103"/>
      <c r="BK177" s="103"/>
      <c r="BL177" s="103"/>
      <c r="BM177" s="103"/>
      <c r="BN177" s="103"/>
      <c r="BO177" s="103"/>
      <c r="BP177" s="103"/>
      <c r="BQ177" s="103"/>
      <c r="BR177" s="103"/>
      <c r="BS177" s="103"/>
      <c r="BT177" s="103"/>
      <c r="BU177" s="103"/>
      <c r="BV177" s="103"/>
      <c r="BW177" s="103"/>
      <c r="BX177" s="103"/>
      <c r="BY177" s="103"/>
      <c r="BZ177" s="103"/>
      <c r="CA177" s="103"/>
      <c r="CB177" s="103"/>
      <c r="CC177" s="103"/>
      <c r="CD177" s="103"/>
      <c r="CE177" s="103"/>
      <c r="CF177" s="103"/>
      <c r="CG177" s="103"/>
      <c r="CH177" s="103"/>
      <c r="CI177" s="103"/>
      <c r="CJ177" s="103"/>
      <c r="CK177" s="103"/>
      <c r="CL177" s="103"/>
      <c r="CM177" s="103"/>
      <c r="CN177" s="103"/>
      <c r="CO177" s="103"/>
      <c r="CP177" s="103"/>
      <c r="CQ177" s="103"/>
      <c r="CR177" s="103"/>
      <c r="CS177" s="103"/>
      <c r="CT177" s="103"/>
      <c r="CU177" s="103"/>
      <c r="CV177" s="103"/>
      <c r="CW177" s="103"/>
      <c r="CX177" s="103"/>
      <c r="CY177" s="103"/>
      <c r="CZ177" s="103"/>
      <c r="DA177" s="103"/>
      <c r="DB177" s="103"/>
      <c r="DC177" s="103"/>
      <c r="DD177" s="103"/>
      <c r="DE177" s="103"/>
      <c r="DF177" s="103"/>
      <c r="DG177" s="103"/>
      <c r="DH177" s="103"/>
      <c r="DI177" s="103"/>
      <c r="DJ177" s="103"/>
      <c r="DK177" s="103"/>
      <c r="DL177" s="103"/>
      <c r="DM177" s="103"/>
      <c r="DN177" s="103"/>
      <c r="DO177" s="103"/>
      <c r="DP177" s="103"/>
      <c r="DQ177" s="103"/>
      <c r="DR177" s="103"/>
      <c r="DS177" s="103"/>
      <c r="DT177" s="103"/>
      <c r="DU177" s="103"/>
      <c r="DV177" s="103"/>
      <c r="DW177" s="103"/>
      <c r="DX177" s="103"/>
      <c r="DY177" s="103"/>
      <c r="DZ177" s="103"/>
      <c r="EA177" s="103"/>
      <c r="EB177" s="103"/>
      <c r="EC177" s="103"/>
      <c r="ED177" s="103"/>
      <c r="EE177" s="103"/>
      <c r="EF177" s="103"/>
      <c r="EG177" s="103"/>
      <c r="EH177" s="103"/>
      <c r="EI177" s="103"/>
      <c r="EJ177" s="103"/>
      <c r="EK177" s="103"/>
      <c r="EL177" s="103"/>
      <c r="EM177" s="103"/>
      <c r="EN177" s="103"/>
      <c r="EO177" s="103"/>
      <c r="EP177" s="103"/>
      <c r="EQ177" s="103"/>
    </row>
    <row r="178" spans="1:147" s="183" customFormat="1" ht="15" customHeight="1" x14ac:dyDescent="0.35">
      <c r="A178" s="358" t="s">
        <v>2056</v>
      </c>
      <c r="B178" s="230" t="s">
        <v>1896</v>
      </c>
      <c r="C178" s="491">
        <v>45352</v>
      </c>
      <c r="D178" s="491">
        <v>46203</v>
      </c>
      <c r="E178" s="555">
        <v>0</v>
      </c>
      <c r="F178" s="556">
        <v>0</v>
      </c>
      <c r="G178" s="556">
        <f t="shared" si="26"/>
        <v>0</v>
      </c>
      <c r="H178" s="229" t="s">
        <v>2011</v>
      </c>
      <c r="I178" s="492">
        <v>0</v>
      </c>
      <c r="J178" s="492">
        <v>0</v>
      </c>
      <c r="K178" s="492">
        <v>0</v>
      </c>
      <c r="L178" s="492">
        <v>0</v>
      </c>
      <c r="M178" s="492">
        <v>0</v>
      </c>
      <c r="N178" s="492">
        <v>0</v>
      </c>
      <c r="O178" s="492">
        <v>0</v>
      </c>
      <c r="P178" s="492">
        <v>0</v>
      </c>
      <c r="Q178" s="229" t="s">
        <v>170</v>
      </c>
      <c r="R178" s="229" t="s">
        <v>170</v>
      </c>
      <c r="S178" s="229" t="s">
        <v>170</v>
      </c>
      <c r="T178" s="229" t="s">
        <v>2178</v>
      </c>
      <c r="U178" s="229" t="s">
        <v>170</v>
      </c>
      <c r="V178" s="229" t="s">
        <v>170</v>
      </c>
      <c r="W178" s="229" t="s">
        <v>170</v>
      </c>
      <c r="X178" s="229" t="s">
        <v>170</v>
      </c>
      <c r="Y178" s="229" t="s">
        <v>170</v>
      </c>
      <c r="Z178" s="229" t="s">
        <v>2602</v>
      </c>
      <c r="AA178" s="368" t="s">
        <v>170</v>
      </c>
      <c r="AB178" s="389" t="s">
        <v>2254</v>
      </c>
      <c r="AC178" s="416">
        <v>1</v>
      </c>
      <c r="AD178" s="416">
        <v>0.4</v>
      </c>
      <c r="AE178" s="229" t="s">
        <v>170</v>
      </c>
      <c r="AF178" s="416">
        <v>0</v>
      </c>
      <c r="AG178" s="413">
        <f t="shared" si="19"/>
        <v>0</v>
      </c>
      <c r="AH178" s="413">
        <f t="shared" si="20"/>
        <v>0</v>
      </c>
      <c r="AI178" s="163"/>
      <c r="AJ178" s="163"/>
      <c r="AK178" s="453" t="s">
        <v>2035</v>
      </c>
      <c r="AL178" s="454" t="s">
        <v>2603</v>
      </c>
      <c r="AM178" s="454" t="s">
        <v>2035</v>
      </c>
      <c r="AN178" s="454" t="s">
        <v>2604</v>
      </c>
      <c r="AO178" s="454" t="s">
        <v>2035</v>
      </c>
      <c r="AP178" s="454" t="s">
        <v>2605</v>
      </c>
      <c r="AQ178" s="454" t="s">
        <v>2035</v>
      </c>
      <c r="AR178" s="454" t="s">
        <v>2606</v>
      </c>
      <c r="AS178" s="454" t="s">
        <v>2035</v>
      </c>
      <c r="AT178" s="454" t="s">
        <v>2607</v>
      </c>
      <c r="AU178" s="454" t="s">
        <v>2035</v>
      </c>
      <c r="AV178" s="454" t="s">
        <v>2608</v>
      </c>
      <c r="AW178" s="454" t="s">
        <v>1636</v>
      </c>
      <c r="AX178" s="454" t="s">
        <v>170</v>
      </c>
      <c r="AY178" s="454" t="s">
        <v>1636</v>
      </c>
      <c r="AZ178" s="454" t="s">
        <v>170</v>
      </c>
      <c r="BA178" s="454" t="s">
        <v>1636</v>
      </c>
      <c r="BB178" s="454" t="s">
        <v>170</v>
      </c>
      <c r="BC178" s="454" t="s">
        <v>1636</v>
      </c>
      <c r="BD178" s="454" t="s">
        <v>170</v>
      </c>
      <c r="BE178" s="454" t="s">
        <v>1636</v>
      </c>
      <c r="BF178" s="454" t="s">
        <v>170</v>
      </c>
      <c r="BG178" s="454" t="s">
        <v>1636</v>
      </c>
      <c r="BH178" s="454" t="s">
        <v>170</v>
      </c>
      <c r="BI178" s="454" t="s">
        <v>170</v>
      </c>
      <c r="BJ178" s="103"/>
      <c r="BK178" s="103"/>
      <c r="BL178" s="103"/>
      <c r="BM178" s="103"/>
      <c r="BN178" s="103"/>
      <c r="BO178" s="103"/>
      <c r="BP178" s="103"/>
      <c r="BQ178" s="103"/>
      <c r="BR178" s="103"/>
      <c r="BS178" s="103"/>
      <c r="BT178" s="103"/>
      <c r="BU178" s="103"/>
      <c r="BV178" s="103"/>
      <c r="BW178" s="103"/>
      <c r="BX178" s="103"/>
      <c r="BY178" s="103"/>
      <c r="BZ178" s="103"/>
      <c r="CA178" s="103"/>
      <c r="CB178" s="103"/>
      <c r="CC178" s="103"/>
      <c r="CD178" s="103"/>
      <c r="CE178" s="103"/>
      <c r="CF178" s="103"/>
      <c r="CG178" s="103"/>
      <c r="CH178" s="103"/>
      <c r="CI178" s="103"/>
      <c r="CJ178" s="103"/>
      <c r="CK178" s="103"/>
      <c r="CL178" s="103"/>
      <c r="CM178" s="103"/>
      <c r="CN178" s="103"/>
      <c r="CO178" s="103"/>
      <c r="CP178" s="103"/>
      <c r="CQ178" s="103"/>
      <c r="CR178" s="103"/>
      <c r="CS178" s="103"/>
      <c r="CT178" s="103"/>
      <c r="CU178" s="103"/>
      <c r="CV178" s="103"/>
      <c r="CW178" s="103"/>
      <c r="CX178" s="103"/>
      <c r="CY178" s="103"/>
      <c r="CZ178" s="103"/>
      <c r="DA178" s="103"/>
      <c r="DB178" s="103"/>
      <c r="DC178" s="103"/>
      <c r="DD178" s="103"/>
      <c r="DE178" s="103"/>
      <c r="DF178" s="103"/>
      <c r="DG178" s="103"/>
      <c r="DH178" s="103"/>
      <c r="DI178" s="103"/>
      <c r="DJ178" s="103"/>
      <c r="DK178" s="103"/>
      <c r="DL178" s="103"/>
      <c r="DM178" s="103"/>
      <c r="DN178" s="103"/>
      <c r="DO178" s="103"/>
      <c r="DP178" s="103"/>
      <c r="DQ178" s="103"/>
      <c r="DR178" s="103"/>
      <c r="DS178" s="103"/>
      <c r="DT178" s="103"/>
      <c r="DU178" s="103"/>
      <c r="DV178" s="103"/>
      <c r="DW178" s="103"/>
      <c r="DX178" s="103"/>
      <c r="DY178" s="103"/>
      <c r="DZ178" s="103"/>
      <c r="EA178" s="103"/>
      <c r="EB178" s="103"/>
      <c r="EC178" s="103"/>
      <c r="ED178" s="103"/>
      <c r="EE178" s="103"/>
      <c r="EF178" s="103"/>
      <c r="EG178" s="103"/>
      <c r="EH178" s="103"/>
      <c r="EI178" s="103"/>
      <c r="EJ178" s="103"/>
      <c r="EK178" s="103"/>
      <c r="EL178" s="103"/>
      <c r="EM178" s="103"/>
      <c r="EN178" s="103"/>
      <c r="EO178" s="103"/>
      <c r="EP178" s="103"/>
      <c r="EQ178" s="103"/>
    </row>
    <row r="179" spans="1:147" s="183" customFormat="1" ht="15" customHeight="1" x14ac:dyDescent="0.35">
      <c r="A179" s="358" t="s">
        <v>2056</v>
      </c>
      <c r="B179" s="230" t="s">
        <v>1903</v>
      </c>
      <c r="C179" s="491">
        <v>44927</v>
      </c>
      <c r="D179" s="491">
        <v>46203</v>
      </c>
      <c r="E179" s="555">
        <v>0</v>
      </c>
      <c r="F179" s="556">
        <v>0</v>
      </c>
      <c r="G179" s="556">
        <f t="shared" si="26"/>
        <v>0</v>
      </c>
      <c r="H179" s="229" t="s">
        <v>2011</v>
      </c>
      <c r="I179" s="492">
        <v>0</v>
      </c>
      <c r="J179" s="492">
        <v>0</v>
      </c>
      <c r="K179" s="492">
        <v>0</v>
      </c>
      <c r="L179" s="492">
        <v>0</v>
      </c>
      <c r="M179" s="492">
        <v>0</v>
      </c>
      <c r="N179" s="492">
        <v>0</v>
      </c>
      <c r="O179" s="492">
        <v>0</v>
      </c>
      <c r="P179" s="492">
        <v>0</v>
      </c>
      <c r="Q179" s="229" t="s">
        <v>170</v>
      </c>
      <c r="R179" s="229" t="s">
        <v>170</v>
      </c>
      <c r="S179" s="229" t="s">
        <v>170</v>
      </c>
      <c r="T179" s="229" t="s">
        <v>2178</v>
      </c>
      <c r="U179" s="229" t="s">
        <v>170</v>
      </c>
      <c r="V179" s="229" t="s">
        <v>170</v>
      </c>
      <c r="W179" s="229" t="s">
        <v>170</v>
      </c>
      <c r="X179" s="229" t="s">
        <v>170</v>
      </c>
      <c r="Y179" s="229" t="s">
        <v>170</v>
      </c>
      <c r="Z179" s="229" t="s">
        <v>2602</v>
      </c>
      <c r="AA179" s="368" t="s">
        <v>170</v>
      </c>
      <c r="AB179" s="389" t="s">
        <v>2254</v>
      </c>
      <c r="AC179" s="416">
        <v>1</v>
      </c>
      <c r="AD179" s="416">
        <v>0.4</v>
      </c>
      <c r="AE179" s="229" t="s">
        <v>170</v>
      </c>
      <c r="AF179" s="416">
        <v>0</v>
      </c>
      <c r="AG179" s="413">
        <f t="shared" si="19"/>
        <v>0</v>
      </c>
      <c r="AH179" s="413">
        <f t="shared" si="20"/>
        <v>0</v>
      </c>
      <c r="AI179" s="163"/>
      <c r="AJ179" s="163"/>
      <c r="AK179" s="453" t="s">
        <v>2035</v>
      </c>
      <c r="AL179" s="454" t="s">
        <v>2603</v>
      </c>
      <c r="AM179" s="454" t="s">
        <v>2035</v>
      </c>
      <c r="AN179" s="454" t="s">
        <v>2604</v>
      </c>
      <c r="AO179" s="454" t="s">
        <v>2035</v>
      </c>
      <c r="AP179" s="454" t="s">
        <v>2605</v>
      </c>
      <c r="AQ179" s="454" t="s">
        <v>2035</v>
      </c>
      <c r="AR179" s="454" t="s">
        <v>2606</v>
      </c>
      <c r="AS179" s="454" t="s">
        <v>2035</v>
      </c>
      <c r="AT179" s="454" t="s">
        <v>2607</v>
      </c>
      <c r="AU179" s="454" t="s">
        <v>2035</v>
      </c>
      <c r="AV179" s="454" t="s">
        <v>2608</v>
      </c>
      <c r="AW179" s="454" t="s">
        <v>1636</v>
      </c>
      <c r="AX179" s="454" t="s">
        <v>170</v>
      </c>
      <c r="AY179" s="454" t="s">
        <v>1636</v>
      </c>
      <c r="AZ179" s="454" t="s">
        <v>170</v>
      </c>
      <c r="BA179" s="454" t="s">
        <v>1636</v>
      </c>
      <c r="BB179" s="454" t="s">
        <v>170</v>
      </c>
      <c r="BC179" s="454" t="s">
        <v>1636</v>
      </c>
      <c r="BD179" s="454" t="s">
        <v>170</v>
      </c>
      <c r="BE179" s="454" t="s">
        <v>1636</v>
      </c>
      <c r="BF179" s="454" t="s">
        <v>170</v>
      </c>
      <c r="BG179" s="454" t="s">
        <v>1636</v>
      </c>
      <c r="BH179" s="454" t="s">
        <v>170</v>
      </c>
      <c r="BI179" s="454" t="s">
        <v>170</v>
      </c>
      <c r="BJ179" s="103"/>
      <c r="BK179" s="103"/>
      <c r="BL179" s="103"/>
      <c r="BM179" s="103"/>
      <c r="BN179" s="103"/>
      <c r="BO179" s="103"/>
      <c r="BP179" s="103"/>
      <c r="BQ179" s="103"/>
      <c r="BR179" s="103"/>
      <c r="BS179" s="103"/>
      <c r="BT179" s="103"/>
      <c r="BU179" s="103"/>
      <c r="BV179" s="103"/>
      <c r="BW179" s="103"/>
      <c r="BX179" s="103"/>
      <c r="BY179" s="103"/>
      <c r="BZ179" s="103"/>
      <c r="CA179" s="103"/>
      <c r="CB179" s="103"/>
      <c r="CC179" s="103"/>
      <c r="CD179" s="103"/>
      <c r="CE179" s="103"/>
      <c r="CF179" s="103"/>
      <c r="CG179" s="103"/>
      <c r="CH179" s="103"/>
      <c r="CI179" s="103"/>
      <c r="CJ179" s="103"/>
      <c r="CK179" s="103"/>
      <c r="CL179" s="103"/>
      <c r="CM179" s="103"/>
      <c r="CN179" s="103"/>
      <c r="CO179" s="103"/>
      <c r="CP179" s="103"/>
      <c r="CQ179" s="103"/>
      <c r="CR179" s="103"/>
      <c r="CS179" s="103"/>
      <c r="CT179" s="103"/>
      <c r="CU179" s="103"/>
      <c r="CV179" s="103"/>
      <c r="CW179" s="103"/>
      <c r="CX179" s="103"/>
      <c r="CY179" s="103"/>
      <c r="CZ179" s="103"/>
      <c r="DA179" s="103"/>
      <c r="DB179" s="103"/>
      <c r="DC179" s="103"/>
      <c r="DD179" s="103"/>
      <c r="DE179" s="103"/>
      <c r="DF179" s="103"/>
      <c r="DG179" s="103"/>
      <c r="DH179" s="103"/>
      <c r="DI179" s="103"/>
      <c r="DJ179" s="103"/>
      <c r="DK179" s="103"/>
      <c r="DL179" s="103"/>
      <c r="DM179" s="103"/>
      <c r="DN179" s="103"/>
      <c r="DO179" s="103"/>
      <c r="DP179" s="103"/>
      <c r="DQ179" s="103"/>
      <c r="DR179" s="103"/>
      <c r="DS179" s="103"/>
      <c r="DT179" s="103"/>
      <c r="DU179" s="103"/>
      <c r="DV179" s="103"/>
      <c r="DW179" s="103"/>
      <c r="DX179" s="103"/>
      <c r="DY179" s="103"/>
      <c r="DZ179" s="103"/>
      <c r="EA179" s="103"/>
      <c r="EB179" s="103"/>
      <c r="EC179" s="103"/>
      <c r="ED179" s="103"/>
      <c r="EE179" s="103"/>
      <c r="EF179" s="103"/>
      <c r="EG179" s="103"/>
      <c r="EH179" s="103"/>
      <c r="EI179" s="103"/>
      <c r="EJ179" s="103"/>
      <c r="EK179" s="103"/>
      <c r="EL179" s="103"/>
      <c r="EM179" s="103"/>
      <c r="EN179" s="103"/>
      <c r="EO179" s="103"/>
      <c r="EP179" s="103"/>
      <c r="EQ179" s="103"/>
    </row>
    <row r="180" spans="1:147" s="183" customFormat="1" ht="15" customHeight="1" x14ac:dyDescent="0.35">
      <c r="A180" s="358" t="s">
        <v>2177</v>
      </c>
      <c r="B180" s="230" t="s">
        <v>1910</v>
      </c>
      <c r="C180" s="491">
        <v>44986</v>
      </c>
      <c r="D180" s="491">
        <v>46203</v>
      </c>
      <c r="E180" s="555">
        <v>0</v>
      </c>
      <c r="F180" s="556">
        <v>0</v>
      </c>
      <c r="G180" s="556">
        <f t="shared" si="26"/>
        <v>0</v>
      </c>
      <c r="H180" s="229" t="s">
        <v>2011</v>
      </c>
      <c r="I180" s="492">
        <v>0</v>
      </c>
      <c r="J180" s="492">
        <v>0</v>
      </c>
      <c r="K180" s="492">
        <v>0</v>
      </c>
      <c r="L180" s="492">
        <v>0</v>
      </c>
      <c r="M180" s="492">
        <v>0</v>
      </c>
      <c r="N180" s="492">
        <v>0</v>
      </c>
      <c r="O180" s="492" t="s">
        <v>170</v>
      </c>
      <c r="P180" s="492">
        <v>0</v>
      </c>
      <c r="Q180" s="229" t="s">
        <v>170</v>
      </c>
      <c r="R180" s="229" t="s">
        <v>170</v>
      </c>
      <c r="S180" s="229" t="s">
        <v>170</v>
      </c>
      <c r="T180" s="229" t="s">
        <v>2178</v>
      </c>
      <c r="U180" s="229" t="s">
        <v>170</v>
      </c>
      <c r="V180" s="229" t="s">
        <v>170</v>
      </c>
      <c r="W180" s="229" t="s">
        <v>170</v>
      </c>
      <c r="X180" s="229" t="s">
        <v>170</v>
      </c>
      <c r="Y180" s="229" t="s">
        <v>170</v>
      </c>
      <c r="Z180" s="229" t="s">
        <v>2602</v>
      </c>
      <c r="AA180" s="368" t="s">
        <v>170</v>
      </c>
      <c r="AB180" s="389" t="s">
        <v>2254</v>
      </c>
      <c r="AC180" s="416">
        <v>1</v>
      </c>
      <c r="AD180" s="416">
        <v>0.4</v>
      </c>
      <c r="AE180" s="229" t="s">
        <v>170</v>
      </c>
      <c r="AF180" s="416">
        <v>0</v>
      </c>
      <c r="AG180" s="413">
        <f t="shared" si="19"/>
        <v>0</v>
      </c>
      <c r="AH180" s="413">
        <f t="shared" si="20"/>
        <v>0</v>
      </c>
      <c r="AI180" s="163"/>
      <c r="AJ180" s="163"/>
      <c r="AK180" s="453" t="s">
        <v>2035</v>
      </c>
      <c r="AL180" s="454" t="s">
        <v>2603</v>
      </c>
      <c r="AM180" s="454" t="s">
        <v>2035</v>
      </c>
      <c r="AN180" s="454" t="s">
        <v>2035</v>
      </c>
      <c r="AO180" s="454" t="s">
        <v>2035</v>
      </c>
      <c r="AP180" s="454" t="s">
        <v>2035</v>
      </c>
      <c r="AQ180" s="454" t="s">
        <v>2035</v>
      </c>
      <c r="AR180" s="454" t="s">
        <v>2035</v>
      </c>
      <c r="AS180" s="454" t="s">
        <v>2035</v>
      </c>
      <c r="AT180" s="454" t="s">
        <v>2035</v>
      </c>
      <c r="AU180" s="454" t="s">
        <v>2035</v>
      </c>
      <c r="AV180" s="454" t="s">
        <v>2035</v>
      </c>
      <c r="AW180" s="454" t="s">
        <v>1636</v>
      </c>
      <c r="AX180" s="454" t="s">
        <v>170</v>
      </c>
      <c r="AY180" s="454" t="s">
        <v>1636</v>
      </c>
      <c r="AZ180" s="454" t="s">
        <v>170</v>
      </c>
      <c r="BA180" s="454" t="s">
        <v>1636</v>
      </c>
      <c r="BB180" s="454" t="s">
        <v>170</v>
      </c>
      <c r="BC180" s="454" t="s">
        <v>1636</v>
      </c>
      <c r="BD180" s="454" t="s">
        <v>170</v>
      </c>
      <c r="BE180" s="454" t="s">
        <v>1636</v>
      </c>
      <c r="BF180" s="454" t="s">
        <v>170</v>
      </c>
      <c r="BG180" s="454" t="s">
        <v>1636</v>
      </c>
      <c r="BH180" s="454" t="s">
        <v>170</v>
      </c>
      <c r="BI180" s="454" t="s">
        <v>170</v>
      </c>
      <c r="BJ180" s="103"/>
      <c r="BK180" s="103"/>
      <c r="BL180" s="103"/>
      <c r="BM180" s="103"/>
      <c r="BN180" s="103"/>
      <c r="BO180" s="103"/>
      <c r="BP180" s="103"/>
      <c r="BQ180" s="103"/>
      <c r="BR180" s="103"/>
      <c r="BS180" s="103"/>
      <c r="BT180" s="103"/>
      <c r="BU180" s="103"/>
      <c r="BV180" s="103"/>
      <c r="BW180" s="103"/>
      <c r="BX180" s="103"/>
      <c r="BY180" s="103"/>
      <c r="BZ180" s="103"/>
      <c r="CA180" s="103"/>
      <c r="CB180" s="103"/>
      <c r="CC180" s="103"/>
      <c r="CD180" s="103"/>
      <c r="CE180" s="103"/>
      <c r="CF180" s="103"/>
      <c r="CG180" s="103"/>
      <c r="CH180" s="103"/>
      <c r="CI180" s="103"/>
      <c r="CJ180" s="103"/>
      <c r="CK180" s="103"/>
      <c r="CL180" s="103"/>
      <c r="CM180" s="103"/>
      <c r="CN180" s="103"/>
      <c r="CO180" s="103"/>
      <c r="CP180" s="103"/>
      <c r="CQ180" s="103"/>
      <c r="CR180" s="103"/>
      <c r="CS180" s="103"/>
      <c r="CT180" s="103"/>
      <c r="CU180" s="103"/>
      <c r="CV180" s="103"/>
      <c r="CW180" s="103"/>
      <c r="CX180" s="103"/>
      <c r="CY180" s="103"/>
      <c r="CZ180" s="103"/>
      <c r="DA180" s="103"/>
      <c r="DB180" s="103"/>
      <c r="DC180" s="103"/>
      <c r="DD180" s="103"/>
      <c r="DE180" s="103"/>
      <c r="DF180" s="103"/>
      <c r="DG180" s="103"/>
      <c r="DH180" s="103"/>
      <c r="DI180" s="103"/>
      <c r="DJ180" s="103"/>
      <c r="DK180" s="103"/>
      <c r="DL180" s="103"/>
      <c r="DM180" s="103"/>
      <c r="DN180" s="103"/>
      <c r="DO180" s="103"/>
      <c r="DP180" s="103"/>
      <c r="DQ180" s="103"/>
      <c r="DR180" s="103"/>
      <c r="DS180" s="103"/>
      <c r="DT180" s="103"/>
      <c r="DU180" s="103"/>
      <c r="DV180" s="103"/>
      <c r="DW180" s="103"/>
      <c r="DX180" s="103"/>
      <c r="DY180" s="103"/>
      <c r="DZ180" s="103"/>
      <c r="EA180" s="103"/>
      <c r="EB180" s="103"/>
      <c r="EC180" s="103"/>
      <c r="ED180" s="103"/>
      <c r="EE180" s="103"/>
      <c r="EF180" s="103"/>
      <c r="EG180" s="103"/>
      <c r="EH180" s="103"/>
      <c r="EI180" s="103"/>
      <c r="EJ180" s="103"/>
      <c r="EK180" s="103"/>
      <c r="EL180" s="103"/>
      <c r="EM180" s="103"/>
      <c r="EN180" s="103"/>
      <c r="EO180" s="103"/>
      <c r="EP180" s="103"/>
      <c r="EQ180" s="103"/>
    </row>
    <row r="181" spans="1:147" s="183" customFormat="1" ht="15" customHeight="1" x14ac:dyDescent="0.35">
      <c r="A181" s="358" t="s">
        <v>2056</v>
      </c>
      <c r="B181" s="230" t="s">
        <v>1914</v>
      </c>
      <c r="C181" s="491">
        <v>44927</v>
      </c>
      <c r="D181" s="491">
        <v>46203</v>
      </c>
      <c r="E181" s="555">
        <v>0</v>
      </c>
      <c r="F181" s="556">
        <v>760</v>
      </c>
      <c r="G181" s="556">
        <f t="shared" si="26"/>
        <v>32.010782579395162</v>
      </c>
      <c r="H181" s="229" t="s">
        <v>2011</v>
      </c>
      <c r="I181" s="492">
        <v>0</v>
      </c>
      <c r="J181" s="492">
        <v>0</v>
      </c>
      <c r="K181" s="492">
        <v>0</v>
      </c>
      <c r="L181" s="492">
        <v>0</v>
      </c>
      <c r="M181" s="492">
        <v>253.3</v>
      </c>
      <c r="N181" s="492">
        <v>253.3</v>
      </c>
      <c r="O181" s="492">
        <v>253.4</v>
      </c>
      <c r="P181" s="492">
        <v>0</v>
      </c>
      <c r="Q181" s="229" t="s">
        <v>170</v>
      </c>
      <c r="R181" s="229" t="s">
        <v>170</v>
      </c>
      <c r="S181" s="229" t="s">
        <v>170</v>
      </c>
      <c r="T181" s="229" t="s">
        <v>2178</v>
      </c>
      <c r="U181" s="229" t="s">
        <v>170</v>
      </c>
      <c r="V181" s="229" t="s">
        <v>170</v>
      </c>
      <c r="W181" s="229" t="s">
        <v>170</v>
      </c>
      <c r="X181" s="229" t="s">
        <v>170</v>
      </c>
      <c r="Y181" s="229" t="s">
        <v>170</v>
      </c>
      <c r="Z181" s="229" t="s">
        <v>2602</v>
      </c>
      <c r="AA181" s="368" t="s">
        <v>170</v>
      </c>
      <c r="AB181" s="389" t="s">
        <v>2256</v>
      </c>
      <c r="AC181" s="442">
        <v>1</v>
      </c>
      <c r="AD181" s="442">
        <v>0.4</v>
      </c>
      <c r="AE181" s="229" t="s">
        <v>170</v>
      </c>
      <c r="AF181" s="416">
        <v>0</v>
      </c>
      <c r="AG181" s="413">
        <f t="shared" si="19"/>
        <v>760</v>
      </c>
      <c r="AH181" s="413">
        <f t="shared" si="20"/>
        <v>0</v>
      </c>
      <c r="AI181" s="163"/>
      <c r="AJ181" s="163"/>
      <c r="AK181" s="453" t="s">
        <v>2035</v>
      </c>
      <c r="AL181" s="454" t="s">
        <v>2603</v>
      </c>
      <c r="AM181" s="454" t="s">
        <v>2035</v>
      </c>
      <c r="AN181" s="454" t="s">
        <v>2604</v>
      </c>
      <c r="AO181" s="454" t="s">
        <v>2035</v>
      </c>
      <c r="AP181" s="454" t="s">
        <v>2605</v>
      </c>
      <c r="AQ181" s="454" t="s">
        <v>2035</v>
      </c>
      <c r="AR181" s="454" t="s">
        <v>2606</v>
      </c>
      <c r="AS181" s="454" t="s">
        <v>2035</v>
      </c>
      <c r="AT181" s="454" t="s">
        <v>2607</v>
      </c>
      <c r="AU181" s="454" t="s">
        <v>2035</v>
      </c>
      <c r="AV181" s="454" t="s">
        <v>2608</v>
      </c>
      <c r="AW181" s="454" t="s">
        <v>1636</v>
      </c>
      <c r="AX181" s="454" t="s">
        <v>170</v>
      </c>
      <c r="AY181" s="454" t="s">
        <v>1636</v>
      </c>
      <c r="AZ181" s="454" t="s">
        <v>170</v>
      </c>
      <c r="BA181" s="454" t="s">
        <v>1636</v>
      </c>
      <c r="BB181" s="454" t="s">
        <v>170</v>
      </c>
      <c r="BC181" s="454" t="s">
        <v>1636</v>
      </c>
      <c r="BD181" s="454" t="s">
        <v>170</v>
      </c>
      <c r="BE181" s="454" t="s">
        <v>1636</v>
      </c>
      <c r="BF181" s="454" t="s">
        <v>170</v>
      </c>
      <c r="BG181" s="454" t="s">
        <v>1636</v>
      </c>
      <c r="BH181" s="454" t="s">
        <v>170</v>
      </c>
      <c r="BI181" s="454" t="s">
        <v>170</v>
      </c>
      <c r="BJ181" s="103"/>
      <c r="BK181" s="103"/>
      <c r="BL181" s="103"/>
      <c r="BM181" s="103"/>
      <c r="BN181" s="103"/>
      <c r="BO181" s="103"/>
      <c r="BP181" s="103"/>
      <c r="BQ181" s="103"/>
      <c r="BR181" s="103"/>
      <c r="BS181" s="103"/>
      <c r="BT181" s="103"/>
      <c r="BU181" s="103"/>
      <c r="BV181" s="103"/>
      <c r="BW181" s="103"/>
      <c r="BX181" s="103"/>
      <c r="BY181" s="103"/>
      <c r="BZ181" s="103"/>
      <c r="CA181" s="103"/>
      <c r="CB181" s="103"/>
      <c r="CC181" s="103"/>
      <c r="CD181" s="103"/>
      <c r="CE181" s="103"/>
      <c r="CF181" s="103"/>
      <c r="CG181" s="103"/>
      <c r="CH181" s="103"/>
      <c r="CI181" s="103"/>
      <c r="CJ181" s="103"/>
      <c r="CK181" s="103"/>
      <c r="CL181" s="103"/>
      <c r="CM181" s="103"/>
      <c r="CN181" s="103"/>
      <c r="CO181" s="103"/>
      <c r="CP181" s="103"/>
      <c r="CQ181" s="103"/>
      <c r="CR181" s="103"/>
      <c r="CS181" s="103"/>
      <c r="CT181" s="103"/>
      <c r="CU181" s="103"/>
      <c r="CV181" s="103"/>
      <c r="CW181" s="103"/>
      <c r="CX181" s="103"/>
      <c r="CY181" s="103"/>
      <c r="CZ181" s="103"/>
      <c r="DA181" s="103"/>
      <c r="DB181" s="103"/>
      <c r="DC181" s="103"/>
      <c r="DD181" s="103"/>
      <c r="DE181" s="103"/>
      <c r="DF181" s="103"/>
      <c r="DG181" s="103"/>
      <c r="DH181" s="103"/>
      <c r="DI181" s="103"/>
      <c r="DJ181" s="103"/>
      <c r="DK181" s="103"/>
      <c r="DL181" s="103"/>
      <c r="DM181" s="103"/>
      <c r="DN181" s="103"/>
      <c r="DO181" s="103"/>
      <c r="DP181" s="103"/>
      <c r="DQ181" s="103"/>
      <c r="DR181" s="103"/>
      <c r="DS181" s="103"/>
      <c r="DT181" s="103"/>
      <c r="DU181" s="103"/>
      <c r="DV181" s="103"/>
      <c r="DW181" s="103"/>
      <c r="DX181" s="103"/>
      <c r="DY181" s="103"/>
      <c r="DZ181" s="103"/>
      <c r="EA181" s="103"/>
      <c r="EB181" s="103"/>
      <c r="EC181" s="103"/>
      <c r="ED181" s="103"/>
      <c r="EE181" s="103"/>
      <c r="EF181" s="103"/>
      <c r="EG181" s="103"/>
      <c r="EH181" s="103"/>
      <c r="EI181" s="103"/>
      <c r="EJ181" s="103"/>
      <c r="EK181" s="103"/>
      <c r="EL181" s="103"/>
      <c r="EM181" s="103"/>
      <c r="EN181" s="103"/>
      <c r="EO181" s="103"/>
      <c r="EP181" s="103"/>
      <c r="EQ181" s="103"/>
    </row>
    <row r="182" spans="1:147" s="183" customFormat="1" ht="15" customHeight="1" x14ac:dyDescent="0.35">
      <c r="A182" s="358" t="s">
        <v>2177</v>
      </c>
      <c r="B182" s="230" t="s">
        <v>1918</v>
      </c>
      <c r="C182" s="277">
        <v>44593</v>
      </c>
      <c r="D182" s="277">
        <v>45838</v>
      </c>
      <c r="E182" s="555">
        <v>0</v>
      </c>
      <c r="F182" s="556">
        <v>1318</v>
      </c>
      <c r="G182" s="556">
        <f t="shared" si="26"/>
        <v>55.513436104793193</v>
      </c>
      <c r="H182" s="226" t="s">
        <v>2011</v>
      </c>
      <c r="I182" s="149">
        <v>0</v>
      </c>
      <c r="J182" s="149">
        <v>0</v>
      </c>
      <c r="K182" s="149">
        <v>0</v>
      </c>
      <c r="L182" s="149">
        <v>0</v>
      </c>
      <c r="M182" s="549">
        <v>0</v>
      </c>
      <c r="N182" s="149">
        <v>0</v>
      </c>
      <c r="O182" s="149">
        <v>1318</v>
      </c>
      <c r="P182" s="492">
        <v>0</v>
      </c>
      <c r="Q182" s="534"/>
      <c r="R182" s="550" t="s">
        <v>2017</v>
      </c>
      <c r="S182" s="402"/>
      <c r="T182" s="420" t="s">
        <v>2178</v>
      </c>
      <c r="U182" s="420" t="s">
        <v>2610</v>
      </c>
      <c r="V182" s="551" t="s">
        <v>2017</v>
      </c>
      <c r="W182" s="420">
        <v>1318</v>
      </c>
      <c r="X182" s="551" t="s">
        <v>2017</v>
      </c>
      <c r="Y182" s="551" t="s">
        <v>2017</v>
      </c>
      <c r="Z182" s="551" t="s">
        <v>2017</v>
      </c>
      <c r="AA182" s="454" t="s">
        <v>170</v>
      </c>
      <c r="AB182" s="389" t="s">
        <v>2188</v>
      </c>
      <c r="AC182" s="416">
        <v>1</v>
      </c>
      <c r="AD182" s="443">
        <v>0.4</v>
      </c>
      <c r="AE182" s="420" t="s">
        <v>170</v>
      </c>
      <c r="AF182" s="416">
        <v>0</v>
      </c>
      <c r="AG182" s="413">
        <f t="shared" si="19"/>
        <v>1318</v>
      </c>
      <c r="AH182" s="413">
        <f t="shared" si="20"/>
        <v>0</v>
      </c>
      <c r="AI182" s="103"/>
      <c r="AJ182" s="103"/>
      <c r="AK182" s="465" t="s">
        <v>2035</v>
      </c>
      <c r="AL182" s="466" t="s">
        <v>2611</v>
      </c>
      <c r="AM182" s="466" t="s">
        <v>47</v>
      </c>
      <c r="AN182" s="466" t="s">
        <v>170</v>
      </c>
      <c r="AO182" s="466" t="s">
        <v>47</v>
      </c>
      <c r="AP182" s="466" t="s">
        <v>170</v>
      </c>
      <c r="AQ182" s="466" t="s">
        <v>47</v>
      </c>
      <c r="AR182" s="466" t="s">
        <v>170</v>
      </c>
      <c r="AS182" s="466" t="s">
        <v>2035</v>
      </c>
      <c r="AT182" s="466" t="s">
        <v>2612</v>
      </c>
      <c r="AU182" s="466" t="s">
        <v>47</v>
      </c>
      <c r="AV182" s="466" t="s">
        <v>170</v>
      </c>
      <c r="AW182" s="466" t="s">
        <v>1636</v>
      </c>
      <c r="AX182" s="466" t="s">
        <v>170</v>
      </c>
      <c r="AY182" s="466" t="s">
        <v>2035</v>
      </c>
      <c r="AZ182" s="466" t="s">
        <v>2613</v>
      </c>
      <c r="BA182" s="466" t="s">
        <v>2035</v>
      </c>
      <c r="BB182" s="466" t="s">
        <v>2614</v>
      </c>
      <c r="BC182" s="466" t="s">
        <v>2035</v>
      </c>
      <c r="BD182" s="466" t="s">
        <v>2615</v>
      </c>
      <c r="BE182" s="466" t="s">
        <v>1636</v>
      </c>
      <c r="BF182" s="466" t="s">
        <v>170</v>
      </c>
      <c r="BG182" s="466" t="s">
        <v>2035</v>
      </c>
      <c r="BH182" s="466" t="s">
        <v>2616</v>
      </c>
      <c r="BI182" s="467" t="s">
        <v>2614</v>
      </c>
      <c r="BJ182" s="103"/>
      <c r="BK182" s="103"/>
      <c r="BL182" s="103"/>
      <c r="BM182" s="103"/>
      <c r="BN182" s="103"/>
      <c r="BO182" s="103"/>
      <c r="BP182" s="103"/>
      <c r="BQ182" s="103"/>
      <c r="BR182" s="103"/>
      <c r="BS182" s="103"/>
      <c r="BT182" s="103"/>
      <c r="BU182" s="103"/>
      <c r="BV182" s="103"/>
      <c r="BW182" s="103"/>
      <c r="BX182" s="103"/>
      <c r="BY182" s="103"/>
      <c r="BZ182" s="103"/>
      <c r="CA182" s="103"/>
      <c r="CB182" s="103"/>
      <c r="CC182" s="103"/>
      <c r="CD182" s="103"/>
      <c r="CE182" s="103"/>
      <c r="CF182" s="103"/>
      <c r="CG182" s="103"/>
      <c r="CH182" s="103"/>
      <c r="CI182" s="103"/>
      <c r="CJ182" s="103"/>
      <c r="CK182" s="103"/>
      <c r="CL182" s="103"/>
      <c r="CM182" s="103"/>
      <c r="CN182" s="103"/>
      <c r="CO182" s="103"/>
      <c r="CP182" s="103"/>
      <c r="CQ182" s="103"/>
      <c r="CR182" s="103"/>
      <c r="CS182" s="103"/>
      <c r="CT182" s="103"/>
      <c r="CU182" s="103"/>
      <c r="CV182" s="103"/>
      <c r="CW182" s="103"/>
      <c r="CX182" s="103"/>
      <c r="CY182" s="103"/>
      <c r="CZ182" s="103"/>
      <c r="DA182" s="103"/>
      <c r="DB182" s="103"/>
      <c r="DC182" s="103"/>
      <c r="DD182" s="103"/>
      <c r="DE182" s="103"/>
      <c r="DF182" s="103"/>
      <c r="DG182" s="103"/>
      <c r="DH182" s="103"/>
      <c r="DI182" s="103"/>
      <c r="DJ182" s="103"/>
      <c r="DK182" s="103"/>
      <c r="DL182" s="103"/>
      <c r="DM182" s="103"/>
      <c r="DN182" s="103"/>
      <c r="DO182" s="103"/>
      <c r="DP182" s="103"/>
      <c r="DQ182" s="103"/>
      <c r="DR182" s="103"/>
      <c r="DS182" s="103"/>
      <c r="DT182" s="103"/>
      <c r="DU182" s="103"/>
      <c r="DV182" s="103"/>
      <c r="DW182" s="103"/>
      <c r="DX182" s="103"/>
      <c r="DY182" s="103"/>
      <c r="DZ182" s="103"/>
      <c r="EA182" s="103"/>
      <c r="EB182" s="103"/>
      <c r="EC182" s="103"/>
      <c r="ED182" s="103"/>
      <c r="EE182" s="103"/>
      <c r="EF182" s="103"/>
      <c r="EG182" s="103"/>
      <c r="EH182" s="103"/>
      <c r="EI182" s="103"/>
      <c r="EJ182" s="103"/>
      <c r="EK182" s="103"/>
      <c r="EL182" s="103"/>
      <c r="EM182" s="103"/>
      <c r="EN182" s="103"/>
      <c r="EO182" s="103"/>
      <c r="EP182" s="103"/>
      <c r="EQ182" s="103"/>
    </row>
    <row r="183" spans="1:147" s="137" customFormat="1" ht="15" customHeight="1" x14ac:dyDescent="0.35">
      <c r="A183" s="358" t="s">
        <v>2236</v>
      </c>
      <c r="B183" s="230" t="s">
        <v>1923</v>
      </c>
      <c r="C183" s="552">
        <v>45078</v>
      </c>
      <c r="D183" s="552">
        <v>46203</v>
      </c>
      <c r="E183" s="555">
        <v>0</v>
      </c>
      <c r="F183" s="556">
        <v>130.1</v>
      </c>
      <c r="G183" s="556">
        <f t="shared" si="26"/>
        <v>5.4797405441833034</v>
      </c>
      <c r="H183" s="337" t="s">
        <v>2011</v>
      </c>
      <c r="I183" s="337">
        <v>0</v>
      </c>
      <c r="J183" s="337">
        <v>0</v>
      </c>
      <c r="K183" s="337">
        <v>0</v>
      </c>
      <c r="L183" s="226">
        <v>22.1</v>
      </c>
      <c r="M183" s="226">
        <v>51</v>
      </c>
      <c r="N183" s="226">
        <v>51</v>
      </c>
      <c r="O183" s="226">
        <v>6</v>
      </c>
      <c r="P183" s="492">
        <v>0</v>
      </c>
      <c r="Q183" s="226" t="s">
        <v>170</v>
      </c>
      <c r="R183" s="226">
        <v>3.7</v>
      </c>
      <c r="S183" s="226" t="s">
        <v>2357</v>
      </c>
      <c r="T183" s="337" t="s">
        <v>2340</v>
      </c>
      <c r="U183" s="337" t="s">
        <v>2617</v>
      </c>
      <c r="V183" s="226" t="s">
        <v>2235</v>
      </c>
      <c r="W183" s="337" t="s">
        <v>170</v>
      </c>
      <c r="X183" s="337" t="s">
        <v>170</v>
      </c>
      <c r="Y183" s="337" t="s">
        <v>170</v>
      </c>
      <c r="Z183" s="226" t="s">
        <v>2235</v>
      </c>
      <c r="AA183" s="455" t="s">
        <v>170</v>
      </c>
      <c r="AB183" s="337"/>
      <c r="AC183" s="444">
        <v>0</v>
      </c>
      <c r="AD183" s="444">
        <v>0</v>
      </c>
      <c r="AE183" s="337" t="s">
        <v>170</v>
      </c>
      <c r="AF183" s="417">
        <v>0</v>
      </c>
      <c r="AG183" s="413">
        <f t="shared" si="19"/>
        <v>0</v>
      </c>
      <c r="AH183" s="413">
        <f t="shared" si="20"/>
        <v>0</v>
      </c>
      <c r="AI183" s="187"/>
      <c r="AJ183" s="187"/>
      <c r="AK183" s="468" t="s">
        <v>2035</v>
      </c>
      <c r="AL183" s="451" t="s">
        <v>2618</v>
      </c>
      <c r="AM183" s="451" t="s">
        <v>2035</v>
      </c>
      <c r="AN183" s="451" t="s">
        <v>2618</v>
      </c>
      <c r="AO183" s="451" t="s">
        <v>2035</v>
      </c>
      <c r="AP183" s="451" t="s">
        <v>2618</v>
      </c>
      <c r="AQ183" s="451" t="s">
        <v>2035</v>
      </c>
      <c r="AR183" s="451" t="s">
        <v>2618</v>
      </c>
      <c r="AS183" s="451" t="s">
        <v>2035</v>
      </c>
      <c r="AT183" s="451" t="s">
        <v>2618</v>
      </c>
      <c r="AU183" s="451" t="s">
        <v>2035</v>
      </c>
      <c r="AV183" s="451" t="s">
        <v>2618</v>
      </c>
      <c r="AW183" s="455" t="s">
        <v>1636</v>
      </c>
      <c r="AX183" s="455" t="s">
        <v>170</v>
      </c>
      <c r="AY183" s="455" t="s">
        <v>1636</v>
      </c>
      <c r="AZ183" s="455" t="s">
        <v>170</v>
      </c>
      <c r="BA183" s="455" t="s">
        <v>1636</v>
      </c>
      <c r="BB183" s="455" t="s">
        <v>170</v>
      </c>
      <c r="BC183" s="455" t="s">
        <v>1636</v>
      </c>
      <c r="BD183" s="455" t="s">
        <v>170</v>
      </c>
      <c r="BE183" s="455" t="s">
        <v>1636</v>
      </c>
      <c r="BF183" s="455" t="s">
        <v>170</v>
      </c>
      <c r="BG183" s="455" t="s">
        <v>1636</v>
      </c>
      <c r="BH183" s="455" t="s">
        <v>170</v>
      </c>
      <c r="BI183" s="455" t="s">
        <v>170</v>
      </c>
      <c r="BJ183" s="163"/>
      <c r="BK183" s="163"/>
      <c r="BL183" s="163"/>
      <c r="BM183" s="163"/>
      <c r="BN183" s="163"/>
      <c r="BO183" s="16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row>
    <row r="184" spans="1:147" s="137" customFormat="1" ht="15" customHeight="1" x14ac:dyDescent="0.35">
      <c r="A184" s="358" t="s">
        <v>2236</v>
      </c>
      <c r="B184" s="553" t="s">
        <v>1939</v>
      </c>
      <c r="C184" s="554">
        <v>45108</v>
      </c>
      <c r="D184" s="491">
        <v>46265</v>
      </c>
      <c r="E184" s="555">
        <v>0</v>
      </c>
      <c r="F184" s="556">
        <v>181</v>
      </c>
      <c r="G184" s="556">
        <f t="shared" si="26"/>
        <v>7.6236205879875323</v>
      </c>
      <c r="H184" s="340" t="s">
        <v>2011</v>
      </c>
      <c r="I184" s="340">
        <v>0</v>
      </c>
      <c r="J184" s="340">
        <v>0</v>
      </c>
      <c r="K184" s="340">
        <v>0</v>
      </c>
      <c r="L184" s="340">
        <v>5.9</v>
      </c>
      <c r="M184" s="340">
        <v>15.3</v>
      </c>
      <c r="N184" s="340">
        <v>58.3</v>
      </c>
      <c r="O184" s="340">
        <v>101.5</v>
      </c>
      <c r="P184" s="492">
        <v>0</v>
      </c>
      <c r="Q184" s="340" t="s">
        <v>170</v>
      </c>
      <c r="R184" s="340">
        <v>35</v>
      </c>
      <c r="S184" s="229" t="s">
        <v>2357</v>
      </c>
      <c r="T184" s="340" t="s">
        <v>2340</v>
      </c>
      <c r="U184" s="340" t="s">
        <v>2619</v>
      </c>
      <c r="V184" s="340" t="s">
        <v>2235</v>
      </c>
      <c r="W184" s="340" t="s">
        <v>170</v>
      </c>
      <c r="X184" s="340" t="s">
        <v>170</v>
      </c>
      <c r="Y184" s="340" t="s">
        <v>170</v>
      </c>
      <c r="Z184" s="229" t="s">
        <v>2235</v>
      </c>
      <c r="AA184" s="368"/>
      <c r="AB184" s="389" t="s">
        <v>2299</v>
      </c>
      <c r="AC184" s="445">
        <v>0.4</v>
      </c>
      <c r="AD184" s="445">
        <v>1</v>
      </c>
      <c r="AE184" s="340" t="s">
        <v>170</v>
      </c>
      <c r="AF184" s="416">
        <v>0</v>
      </c>
      <c r="AG184" s="413">
        <f t="shared" si="19"/>
        <v>72.400000000000006</v>
      </c>
      <c r="AH184" s="413">
        <f t="shared" si="20"/>
        <v>0</v>
      </c>
      <c r="AI184" s="163"/>
      <c r="AJ184" s="163"/>
      <c r="AK184" s="469" t="s">
        <v>2035</v>
      </c>
      <c r="AL184" s="454" t="s">
        <v>2620</v>
      </c>
      <c r="AM184" s="454" t="s">
        <v>2035</v>
      </c>
      <c r="AN184" s="454" t="s">
        <v>2620</v>
      </c>
      <c r="AO184" s="454" t="s">
        <v>2035</v>
      </c>
      <c r="AP184" s="454" t="s">
        <v>2620</v>
      </c>
      <c r="AQ184" s="454" t="s">
        <v>2035</v>
      </c>
      <c r="AR184" s="454" t="s">
        <v>2621</v>
      </c>
      <c r="AS184" s="454" t="s">
        <v>2035</v>
      </c>
      <c r="AT184" s="454" t="s">
        <v>2622</v>
      </c>
      <c r="AU184" s="454" t="s">
        <v>2035</v>
      </c>
      <c r="AV184" s="454" t="s">
        <v>2623</v>
      </c>
      <c r="AW184" s="470" t="s">
        <v>1636</v>
      </c>
      <c r="AX184" s="470" t="s">
        <v>170</v>
      </c>
      <c r="AY184" s="470" t="s">
        <v>1636</v>
      </c>
      <c r="AZ184" s="470" t="s">
        <v>170</v>
      </c>
      <c r="BA184" s="470" t="s">
        <v>1636</v>
      </c>
      <c r="BB184" s="470" t="s">
        <v>170</v>
      </c>
      <c r="BC184" s="470" t="s">
        <v>1636</v>
      </c>
      <c r="BD184" s="470" t="s">
        <v>170</v>
      </c>
      <c r="BE184" s="470" t="s">
        <v>1636</v>
      </c>
      <c r="BF184" s="470" t="s">
        <v>170</v>
      </c>
      <c r="BG184" s="470" t="s">
        <v>1636</v>
      </c>
      <c r="BH184" s="454" t="s">
        <v>170</v>
      </c>
      <c r="BI184" s="454" t="s">
        <v>170</v>
      </c>
      <c r="BJ184" s="163"/>
      <c r="BK184" s="163"/>
      <c r="BL184" s="163"/>
      <c r="BM184" s="163"/>
      <c r="BN184" s="163"/>
      <c r="BO184" s="163"/>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c r="EN184"/>
      <c r="EO184"/>
      <c r="EP184"/>
      <c r="EQ184"/>
    </row>
    <row r="185" spans="1:147" s="103" customFormat="1" ht="15" customHeight="1" x14ac:dyDescent="0.35">
      <c r="B185" s="471"/>
      <c r="C185" s="204" t="s">
        <v>2624</v>
      </c>
      <c r="D185" s="205"/>
      <c r="E185" s="206">
        <f>SUM(E6:E184)</f>
        <v>177623.93099999998</v>
      </c>
      <c r="F185" s="583">
        <f>SUM(F6:F184)</f>
        <v>228403.33049999998</v>
      </c>
      <c r="G185" s="584">
        <f>SUM(G166:G184)</f>
        <v>735.46205037486288</v>
      </c>
      <c r="H185" s="114"/>
      <c r="I185" s="112"/>
      <c r="J185" s="112"/>
      <c r="K185" s="112"/>
      <c r="L185" s="113"/>
      <c r="M185" s="113"/>
      <c r="N185" s="113"/>
      <c r="O185" s="112"/>
      <c r="P185" s="112"/>
      <c r="Q185" s="112"/>
      <c r="R185" s="114"/>
      <c r="S185" s="112"/>
      <c r="T185" s="115"/>
      <c r="U185" s="110"/>
      <c r="V185" s="110"/>
      <c r="W185" s="116"/>
      <c r="X185" s="110"/>
      <c r="Y185" s="110"/>
      <c r="Z185" s="110"/>
      <c r="AA185" s="110"/>
      <c r="AB185" s="112"/>
      <c r="AC185" s="117"/>
      <c r="AD185" s="117"/>
      <c r="AE185" s="112"/>
      <c r="AF185" s="118"/>
      <c r="AG185" s="125">
        <f>SUM(AG6:AG184)</f>
        <v>97127.284400000004</v>
      </c>
      <c r="AH185" s="119">
        <v>39631.47</v>
      </c>
      <c r="AI185" s="185"/>
      <c r="AK185" s="163"/>
      <c r="AL185" s="163"/>
      <c r="AM185" s="163"/>
      <c r="AN185" s="163"/>
      <c r="AO185" s="163"/>
      <c r="AP185" s="163"/>
      <c r="AQ185" s="163"/>
      <c r="AR185" s="163"/>
      <c r="AS185" s="163"/>
      <c r="AT185" s="163"/>
      <c r="AU185" s="163"/>
      <c r="AV185" s="163"/>
      <c r="AW185" s="188"/>
      <c r="AX185" s="189"/>
      <c r="AY185" s="188"/>
      <c r="AZ185" s="189"/>
      <c r="BA185" s="188"/>
      <c r="BB185" s="189"/>
      <c r="BC185" s="188"/>
      <c r="BD185" s="189"/>
      <c r="BE185" s="188"/>
      <c r="BF185" s="189"/>
      <c r="BG185" s="188"/>
      <c r="BH185" s="189"/>
    </row>
    <row r="186" spans="1:147" ht="33.75" customHeight="1" x14ac:dyDescent="0.35">
      <c r="B186" s="472"/>
      <c r="C186" s="207" t="s">
        <v>2625</v>
      </c>
      <c r="D186" s="208"/>
      <c r="E186" s="205"/>
      <c r="F186" s="585">
        <f>SUM(F6:F165)</f>
        <v>210941.99049999999</v>
      </c>
      <c r="G186" s="585"/>
      <c r="H186" s="120"/>
      <c r="I186" s="105"/>
      <c r="J186" s="105"/>
      <c r="K186" s="105"/>
      <c r="L186" s="105"/>
      <c r="M186" s="105"/>
      <c r="N186" s="105"/>
      <c r="O186" s="105"/>
      <c r="P186" s="105"/>
      <c r="Q186" s="105"/>
      <c r="R186" s="105"/>
      <c r="S186" s="105"/>
      <c r="T186" s="105"/>
      <c r="U186" s="105"/>
      <c r="V186" s="105"/>
      <c r="W186" s="105"/>
      <c r="X186" s="105"/>
      <c r="Y186" s="105"/>
      <c r="Z186" s="105"/>
      <c r="AA186" s="105"/>
      <c r="AB186" s="105"/>
      <c r="AC186" s="105"/>
      <c r="AD186" s="105"/>
      <c r="AE186" s="105"/>
      <c r="AF186" s="105" t="s">
        <v>2626</v>
      </c>
      <c r="AG186" s="83">
        <v>0.41656270768507192</v>
      </c>
      <c r="AH186" s="83">
        <v>0.22122821022728498</v>
      </c>
      <c r="AI186" s="105"/>
      <c r="AJ186" s="105"/>
    </row>
    <row r="187" spans="1:147" ht="15" customHeight="1" x14ac:dyDescent="0.35">
      <c r="C187" s="208" t="s">
        <v>2030</v>
      </c>
      <c r="D187" s="208"/>
      <c r="E187" s="208"/>
      <c r="F187" s="123">
        <f>SUM(F108:F110,F43,F34:F34,F19,F15,F11)</f>
        <v>19424.2</v>
      </c>
      <c r="AG187" s="139"/>
      <c r="AH187" s="139"/>
    </row>
    <row r="188" spans="1:147" ht="15" customHeight="1" x14ac:dyDescent="0.35">
      <c r="C188" s="208" t="s">
        <v>2627</v>
      </c>
      <c r="D188" s="208"/>
      <c r="E188" s="209"/>
      <c r="F188" s="123">
        <f>SUM(F166:F184)</f>
        <v>17461.339999999997</v>
      </c>
      <c r="G188" s="123"/>
      <c r="AF188" t="s">
        <v>2628</v>
      </c>
      <c r="AG188" s="140">
        <v>0.42899999999999999</v>
      </c>
      <c r="AH188" s="446">
        <v>0.22800000000000001</v>
      </c>
    </row>
    <row r="189" spans="1:147" ht="15" customHeight="1" x14ac:dyDescent="0.35">
      <c r="C189" s="208" t="s">
        <v>2629</v>
      </c>
      <c r="D189" s="208"/>
      <c r="E189" s="209"/>
      <c r="F189" s="123">
        <f>SUM(F111:F184,F44:F107,F35:F42,F20:F33,F16:F18,F12:F14,F6:F10)</f>
        <v>208979.13050000003</v>
      </c>
      <c r="G189" s="123"/>
      <c r="AG189" s="140"/>
      <c r="AH189" s="210"/>
    </row>
    <row r="190" spans="1:147" ht="15" customHeight="1" x14ac:dyDescent="0.35">
      <c r="C190" s="208" t="s">
        <v>2624</v>
      </c>
      <c r="D190" s="208" t="s">
        <v>2630</v>
      </c>
      <c r="E190" s="209">
        <f>SUM(F166:F184)</f>
        <v>17461.339999999997</v>
      </c>
      <c r="F190" s="123"/>
      <c r="AG190" s="123" t="s">
        <v>2631</v>
      </c>
      <c r="AH190" s="210"/>
    </row>
    <row r="191" spans="1:147" ht="15" customHeight="1" x14ac:dyDescent="0.35">
      <c r="C191" s="208"/>
      <c r="D191" s="208" t="s">
        <v>2632</v>
      </c>
      <c r="E191" s="209">
        <f>SUM(F158:F165)</f>
        <v>12441</v>
      </c>
      <c r="AG191" s="124"/>
    </row>
    <row r="192" spans="1:147" ht="15" customHeight="1" x14ac:dyDescent="0.35">
      <c r="C192" s="208"/>
      <c r="D192" s="208" t="s">
        <v>2633</v>
      </c>
      <c r="E192" s="209">
        <f>SUM(F148:F157)</f>
        <v>10095</v>
      </c>
    </row>
    <row r="193" spans="3:5" ht="15" customHeight="1" x14ac:dyDescent="0.35">
      <c r="C193" s="208"/>
      <c r="D193" s="208" t="s">
        <v>2634</v>
      </c>
      <c r="E193" s="209">
        <f>SUM(F135:F147)</f>
        <v>10375.06</v>
      </c>
    </row>
    <row r="194" spans="3:5" ht="15" customHeight="1" x14ac:dyDescent="0.35">
      <c r="C194" s="208"/>
      <c r="D194" s="208" t="s">
        <v>2635</v>
      </c>
      <c r="E194" s="209">
        <f>SUM(F111:F134)</f>
        <v>45228.989499999996</v>
      </c>
    </row>
    <row r="195" spans="3:5" ht="15" customHeight="1" x14ac:dyDescent="0.35">
      <c r="C195" s="208"/>
      <c r="D195" s="208" t="s">
        <v>2636</v>
      </c>
      <c r="E195" s="209">
        <f>SUM(F52:F110)</f>
        <v>95013.030999999988</v>
      </c>
    </row>
    <row r="196" spans="3:5" ht="15" customHeight="1" x14ac:dyDescent="0.35">
      <c r="C196" s="208"/>
      <c r="D196" s="208" t="s">
        <v>2637</v>
      </c>
      <c r="E196" s="209">
        <f>SUM(F6:F51)</f>
        <v>37788.909999999996</v>
      </c>
    </row>
    <row r="197" spans="3:5" ht="15" customHeight="1" x14ac:dyDescent="0.35">
      <c r="C197" s="208"/>
      <c r="D197" s="208" t="s">
        <v>2638</v>
      </c>
      <c r="E197" s="209">
        <f>SUM(E190:E196)</f>
        <v>228403.33049999998</v>
      </c>
    </row>
  </sheetData>
  <autoFilter ref="B1:BP197" xr:uid="{F808EA0B-4098-4283-9E20-5A023185C06C}">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showButton="0"/>
    <filterColumn colId="18" showButton="0"/>
    <filterColumn colId="19" showButton="0"/>
    <filterColumn colId="20" showButton="0"/>
    <filterColumn colId="21" showButton="0"/>
    <filterColumn colId="22" showButton="0"/>
    <filterColumn colId="23" showButton="0"/>
    <filterColumn colId="26" showButton="0"/>
    <filterColumn colId="27" showButton="0"/>
    <filterColumn colId="28" showButton="0"/>
    <filterColumn colId="29" showButton="0"/>
    <filterColumn colId="30" showButton="0"/>
    <filterColumn colId="31" showButton="0"/>
    <filterColumn colId="47" showButton="0"/>
    <filterColumn colId="48" showButton="0"/>
    <filterColumn colId="49" showButton="0"/>
    <filterColumn colId="50" showButton="0"/>
    <filterColumn colId="51" showButton="0"/>
    <filterColumn colId="52" showButton="0"/>
    <filterColumn colId="53" showButton="0"/>
    <filterColumn colId="54" showButton="0"/>
    <filterColumn colId="55" showButton="0"/>
    <filterColumn colId="56" showButton="0"/>
    <filterColumn colId="57" showButton="0"/>
  </autoFilter>
  <mergeCells count="45">
    <mergeCell ref="AB1:AH1"/>
    <mergeCell ref="B2:Z2"/>
    <mergeCell ref="AB2:AH3"/>
    <mergeCell ref="B3:B5"/>
    <mergeCell ref="C3:D4"/>
    <mergeCell ref="E3:O3"/>
    <mergeCell ref="P3:S3"/>
    <mergeCell ref="V4:V5"/>
    <mergeCell ref="T3:T5"/>
    <mergeCell ref="U3:V3"/>
    <mergeCell ref="W3:Y3"/>
    <mergeCell ref="W4:W5"/>
    <mergeCell ref="B1:Z1"/>
    <mergeCell ref="AE4:AF4"/>
    <mergeCell ref="AG4:AH4"/>
    <mergeCell ref="AB4:AD4"/>
    <mergeCell ref="BG4:BH4"/>
    <mergeCell ref="AW4:AX4"/>
    <mergeCell ref="AY4:AZ4"/>
    <mergeCell ref="BA4:BB4"/>
    <mergeCell ref="E4:H4"/>
    <mergeCell ref="I4:O4"/>
    <mergeCell ref="P4:Q4"/>
    <mergeCell ref="R4:S4"/>
    <mergeCell ref="U4:U5"/>
    <mergeCell ref="AW1:BH2"/>
    <mergeCell ref="AW3:AX3"/>
    <mergeCell ref="AY3:AZ3"/>
    <mergeCell ref="BA3:BB3"/>
    <mergeCell ref="BC3:BD3"/>
    <mergeCell ref="BE3:BF3"/>
    <mergeCell ref="BG3:BH3"/>
    <mergeCell ref="A3:A5"/>
    <mergeCell ref="BC4:BD4"/>
    <mergeCell ref="BE4:BF4"/>
    <mergeCell ref="AM4:AN4"/>
    <mergeCell ref="AO4:AP4"/>
    <mergeCell ref="AQ4:AR4"/>
    <mergeCell ref="AS4:AT4"/>
    <mergeCell ref="AU4:AV4"/>
    <mergeCell ref="X4:X5"/>
    <mergeCell ref="Y4:Y5"/>
    <mergeCell ref="Z4:Z5"/>
    <mergeCell ref="AK3:AV3"/>
    <mergeCell ref="AK4:AL4"/>
  </mergeCells>
  <conditionalFormatting sqref="I174:K174">
    <cfRule type="cellIs" dxfId="4" priority="56" operator="notEqual">
      <formula>#REF!</formula>
    </cfRule>
  </conditionalFormatting>
  <conditionalFormatting sqref="I185:K185">
    <cfRule type="cellIs" dxfId="3" priority="30" operator="notEqual">
      <formula>#REF!</formula>
    </cfRule>
  </conditionalFormatting>
  <conditionalFormatting sqref="O174:Z174">
    <cfRule type="cellIs" dxfId="2" priority="54" operator="notEqual">
      <formula>#REF!</formula>
    </cfRule>
  </conditionalFormatting>
  <conditionalFormatting sqref="O185:Z185">
    <cfRule type="cellIs" dxfId="1" priority="28" operator="notEqual">
      <formula>#REF!</formula>
    </cfRule>
  </conditionalFormatting>
  <conditionalFormatting sqref="AK174:BI174">
    <cfRule type="cellIs" dxfId="0" priority="53" operator="notEqual">
      <formula>#REF!</formula>
    </cfRule>
  </conditionalFormatting>
  <dataValidations count="3">
    <dataValidation type="decimal" allowBlank="1" showInputMessage="1" showErrorMessage="1" sqref="F174 O95:O98 W174 L174:N174 R174 I154:P156 R154:R156" xr:uid="{AF2086A4-98AA-4982-AE3C-4684E867752E}">
      <formula1>0</formula1>
      <formula2>100000</formula2>
    </dataValidation>
    <dataValidation type="date" operator="greaterThan" allowBlank="1" showInputMessage="1" showErrorMessage="1" sqref="C14:D14 D157 D174 D124:D126 D128:D130 C154:D156" xr:uid="{D147C77B-0772-4F90-BBED-0EFA89AF104A}">
      <formula1>36526</formula1>
    </dataValidation>
    <dataValidation type="list" allowBlank="1" showInputMessage="1" showErrorMessage="1" sqref="H174 AC157:AD157 AF157 T174 AB174:AE174 H154:H156" xr:uid="{CABF6EA5-1F27-4890-9DAE-E54893818328}"/>
  </dataValidations>
  <pageMargins left="0.7" right="0.7" top="0.75" bottom="0.75" header="0.3" footer="0.3"/>
  <pageSetup paperSize="9" orientation="portrait" r:id="rId1"/>
  <headerFooter>
    <oddFooter>&amp;C_x000D_&amp;1#&amp;"Calibri"&amp;10&amp;K008000 Interní informace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E419C-B1CC-4A0F-88DB-67F1A081C49D}">
  <sheetPr>
    <tabColor theme="4" tint="-0.249977111117893"/>
  </sheetPr>
  <dimension ref="A1:M49"/>
  <sheetViews>
    <sheetView showGridLines="0" zoomScale="85" zoomScaleNormal="85" workbookViewId="0">
      <selection activeCell="A48" sqref="A48"/>
    </sheetView>
  </sheetViews>
  <sheetFormatPr defaultColWidth="10.26953125" defaultRowHeight="14.5" x14ac:dyDescent="0.35"/>
  <cols>
    <col min="1" max="1" width="10.7265625" style="19" customWidth="1"/>
    <col min="2" max="2" width="75.26953125" style="1" bestFit="1" customWidth="1"/>
    <col min="3" max="3" width="51.54296875" style="1" customWidth="1"/>
    <col min="4" max="4" width="19.7265625" style="1" customWidth="1"/>
    <col min="5" max="13" width="15.54296875" style="20" customWidth="1"/>
    <col min="14" max="16384" width="10.26953125" style="1"/>
  </cols>
  <sheetData>
    <row r="1" spans="1:13" ht="33" customHeight="1" x14ac:dyDescent="0.35">
      <c r="A1" s="641" t="s">
        <v>2639</v>
      </c>
      <c r="B1" s="642"/>
      <c r="C1" s="642"/>
      <c r="D1" s="642"/>
      <c r="E1" s="642"/>
      <c r="F1" s="642"/>
      <c r="G1" s="642"/>
      <c r="H1" s="642"/>
      <c r="I1" s="642"/>
      <c r="J1" s="642"/>
      <c r="K1" s="642"/>
      <c r="L1" s="642"/>
      <c r="M1" s="643"/>
    </row>
    <row r="2" spans="1:13" ht="33" customHeight="1" x14ac:dyDescent="0.35">
      <c r="A2" s="644" t="s">
        <v>2640</v>
      </c>
      <c r="B2" s="645"/>
      <c r="C2" s="645"/>
      <c r="D2" s="645"/>
      <c r="E2" s="645"/>
      <c r="F2" s="645"/>
      <c r="G2" s="645"/>
      <c r="H2" s="645"/>
      <c r="I2" s="645"/>
      <c r="J2" s="645"/>
      <c r="K2" s="645"/>
      <c r="L2" s="645"/>
      <c r="M2" s="646"/>
    </row>
    <row r="3" spans="1:13" s="2" customFormat="1" ht="31.5" customHeight="1" x14ac:dyDescent="0.35">
      <c r="A3" s="647" t="s">
        <v>0</v>
      </c>
      <c r="B3" s="647" t="s">
        <v>2641</v>
      </c>
      <c r="C3" s="651" t="s">
        <v>2642</v>
      </c>
      <c r="D3" s="651" t="s">
        <v>2643</v>
      </c>
      <c r="E3" s="655" t="s">
        <v>2644</v>
      </c>
      <c r="F3" s="656"/>
      <c r="G3" s="656"/>
      <c r="H3" s="656"/>
      <c r="I3" s="656"/>
      <c r="J3" s="656"/>
      <c r="K3" s="656"/>
      <c r="L3" s="656"/>
      <c r="M3" s="657"/>
    </row>
    <row r="4" spans="1:13" ht="30.75" customHeight="1" x14ac:dyDescent="0.35">
      <c r="A4" s="648"/>
      <c r="B4" s="650"/>
      <c r="C4" s="652"/>
      <c r="D4" s="654"/>
      <c r="E4" s="658" t="s">
        <v>2645</v>
      </c>
      <c r="F4" s="656"/>
      <c r="G4" s="657"/>
      <c r="H4" s="658" t="s">
        <v>2646</v>
      </c>
      <c r="I4" s="656"/>
      <c r="J4" s="657"/>
      <c r="K4" s="658" t="s">
        <v>2647</v>
      </c>
      <c r="L4" s="656"/>
      <c r="M4" s="657"/>
    </row>
    <row r="5" spans="1:13" ht="31.5" customHeight="1" x14ac:dyDescent="0.35">
      <c r="A5" s="649"/>
      <c r="B5" s="649"/>
      <c r="C5" s="653"/>
      <c r="D5" s="653"/>
      <c r="E5" s="3" t="s">
        <v>2648</v>
      </c>
      <c r="F5" s="3" t="s">
        <v>2649</v>
      </c>
      <c r="G5" s="3" t="s">
        <v>2650</v>
      </c>
      <c r="H5" s="3" t="s">
        <v>2648</v>
      </c>
      <c r="I5" s="3" t="s">
        <v>2649</v>
      </c>
      <c r="J5" s="3" t="s">
        <v>2650</v>
      </c>
      <c r="K5" s="3" t="s">
        <v>2648</v>
      </c>
      <c r="L5" s="3" t="s">
        <v>2649</v>
      </c>
      <c r="M5" s="3" t="s">
        <v>2650</v>
      </c>
    </row>
    <row r="6" spans="1:13" x14ac:dyDescent="0.35">
      <c r="A6" s="4" t="s">
        <v>2651</v>
      </c>
      <c r="B6" s="14" t="s">
        <v>2652</v>
      </c>
      <c r="C6" s="6"/>
      <c r="D6" s="7" t="s">
        <v>2653</v>
      </c>
      <c r="E6" s="8">
        <v>1.7103228316216468E-3</v>
      </c>
      <c r="F6" s="9">
        <v>1.7740047507386336E-3</v>
      </c>
      <c r="G6" s="10" t="s">
        <v>2654</v>
      </c>
      <c r="H6" s="11">
        <v>4.97684793546882E-3</v>
      </c>
      <c r="I6" s="11">
        <v>3.2878285318462801E-3</v>
      </c>
      <c r="J6" s="12" t="s">
        <v>2654</v>
      </c>
      <c r="K6" s="9">
        <v>5.0581255305309804E-3</v>
      </c>
      <c r="L6" s="9">
        <v>2.6597918063515601E-3</v>
      </c>
      <c r="M6" s="10" t="s">
        <v>2654</v>
      </c>
    </row>
    <row r="7" spans="1:13" x14ac:dyDescent="0.35">
      <c r="A7" s="152">
        <v>1</v>
      </c>
      <c r="B7" s="153" t="s">
        <v>2655</v>
      </c>
      <c r="C7" s="154"/>
      <c r="D7" s="155" t="s">
        <v>2653</v>
      </c>
      <c r="E7" s="156">
        <v>2.7907092283507851E-5</v>
      </c>
      <c r="F7" s="156">
        <v>6.3333636912288327E-4</v>
      </c>
      <c r="G7" s="157" t="s">
        <v>2654</v>
      </c>
      <c r="H7" s="158">
        <v>4.6694952211567831E-4</v>
      </c>
      <c r="I7" s="158">
        <v>1.1679541673950133E-3</v>
      </c>
      <c r="J7" s="159" t="s">
        <v>2654</v>
      </c>
      <c r="K7" s="156">
        <v>1.3009967407136003E-3</v>
      </c>
      <c r="L7" s="156">
        <v>8.8102787222066326E-4</v>
      </c>
      <c r="M7" s="157" t="s">
        <v>2654</v>
      </c>
    </row>
    <row r="8" spans="1:13" ht="145" x14ac:dyDescent="0.35">
      <c r="A8" s="4" t="s">
        <v>2656</v>
      </c>
      <c r="B8" s="14" t="s">
        <v>2657</v>
      </c>
      <c r="C8" s="6" t="s">
        <v>2658</v>
      </c>
      <c r="D8" s="7" t="s">
        <v>2653</v>
      </c>
      <c r="E8" s="9">
        <v>0</v>
      </c>
      <c r="F8" s="9">
        <v>7.3884655266032162E-5</v>
      </c>
      <c r="G8" s="15" t="s">
        <v>2654</v>
      </c>
      <c r="H8" s="11">
        <v>9.1269571553809214E-6</v>
      </c>
      <c r="I8" s="11">
        <v>1.2291395271923911E-4</v>
      </c>
      <c r="J8" s="16" t="s">
        <v>2654</v>
      </c>
      <c r="K8" s="9">
        <v>1.3401324861983532E-4</v>
      </c>
      <c r="L8" s="9">
        <v>9.3232682536026346E-5</v>
      </c>
      <c r="M8" s="15" t="s">
        <v>2654</v>
      </c>
    </row>
    <row r="9" spans="1:13" ht="29" x14ac:dyDescent="0.35">
      <c r="A9" s="4" t="s">
        <v>2659</v>
      </c>
      <c r="B9" s="14" t="s">
        <v>2660</v>
      </c>
      <c r="C9" s="6" t="s">
        <v>2661</v>
      </c>
      <c r="D9" s="7" t="s">
        <v>2653</v>
      </c>
      <c r="E9" s="9">
        <v>-1.2561871079452835E-5</v>
      </c>
      <c r="F9" s="9">
        <v>-1.7924267779467762E-5</v>
      </c>
      <c r="G9" s="15" t="s">
        <v>2654</v>
      </c>
      <c r="H9" s="11">
        <v>9.9828122090750426E-5</v>
      </c>
      <c r="I9" s="11">
        <v>1.0738642936858334E-4</v>
      </c>
      <c r="J9" s="16" t="s">
        <v>2654</v>
      </c>
      <c r="K9" s="9">
        <v>7.9113851099155141E-6</v>
      </c>
      <c r="L9" s="9">
        <v>2.3721798653175696E-5</v>
      </c>
      <c r="M9" s="15" t="s">
        <v>2654</v>
      </c>
    </row>
    <row r="10" spans="1:13" ht="116" x14ac:dyDescent="0.35">
      <c r="A10" s="4" t="s">
        <v>2662</v>
      </c>
      <c r="B10" s="14" t="s">
        <v>2663</v>
      </c>
      <c r="C10" s="6" t="s">
        <v>2664</v>
      </c>
      <c r="D10" s="7" t="s">
        <v>2653</v>
      </c>
      <c r="E10" s="9">
        <v>0</v>
      </c>
      <c r="F10" s="9">
        <v>1.7109797112535574E-4</v>
      </c>
      <c r="G10" s="15" t="s">
        <v>2654</v>
      </c>
      <c r="H10" s="11">
        <v>0</v>
      </c>
      <c r="I10" s="11">
        <v>3.5047907745600071E-4</v>
      </c>
      <c r="J10" s="16" t="s">
        <v>2654</v>
      </c>
      <c r="K10" s="9">
        <v>4.5399757760367088E-4</v>
      </c>
      <c r="L10" s="9">
        <v>3.2558936332227617E-4</v>
      </c>
      <c r="M10" s="15" t="s">
        <v>2654</v>
      </c>
    </row>
    <row r="11" spans="1:13" ht="333.5" x14ac:dyDescent="0.35">
      <c r="A11" s="4" t="s">
        <v>2665</v>
      </c>
      <c r="B11" s="14" t="s">
        <v>2666</v>
      </c>
      <c r="C11" s="6" t="s">
        <v>2667</v>
      </c>
      <c r="D11" s="7" t="s">
        <v>2653</v>
      </c>
      <c r="E11" s="9">
        <v>4.0468963362960686E-5</v>
      </c>
      <c r="F11" s="9">
        <v>2.1035517507939083E-4</v>
      </c>
      <c r="G11" s="15" t="s">
        <v>2654</v>
      </c>
      <c r="H11" s="11">
        <v>3.5067503511210241E-4</v>
      </c>
      <c r="I11" s="11">
        <v>2.7135049828852509E-4</v>
      </c>
      <c r="J11" s="16" t="s">
        <v>2654</v>
      </c>
      <c r="K11" s="9">
        <v>3.3769276727757536E-4</v>
      </c>
      <c r="L11" s="9">
        <v>1.8416907358642653E-4</v>
      </c>
      <c r="M11" s="15" t="s">
        <v>2654</v>
      </c>
    </row>
    <row r="12" spans="1:13" ht="101.5" x14ac:dyDescent="0.35">
      <c r="A12" s="4" t="s">
        <v>2668</v>
      </c>
      <c r="B12" s="14" t="s">
        <v>2669</v>
      </c>
      <c r="C12" s="6" t="s">
        <v>2670</v>
      </c>
      <c r="D12" s="7" t="s">
        <v>2653</v>
      </c>
      <c r="E12" s="9">
        <v>0</v>
      </c>
      <c r="F12" s="9">
        <v>1.2249241004314015E-4</v>
      </c>
      <c r="G12" s="15" t="s">
        <v>2654</v>
      </c>
      <c r="H12" s="11">
        <v>0</v>
      </c>
      <c r="I12" s="11">
        <v>2.0819758344448047E-4</v>
      </c>
      <c r="J12" s="16" t="s">
        <v>2654</v>
      </c>
      <c r="K12" s="9">
        <v>2.4888429554037472E-4</v>
      </c>
      <c r="L12" s="9">
        <v>1.735200197086062E-4</v>
      </c>
      <c r="M12" s="15" t="s">
        <v>2654</v>
      </c>
    </row>
    <row r="13" spans="1:13" ht="101.5" x14ac:dyDescent="0.35">
      <c r="A13" s="4" t="s">
        <v>2671</v>
      </c>
      <c r="B13" s="14" t="s">
        <v>2672</v>
      </c>
      <c r="C13" s="6" t="s">
        <v>2673</v>
      </c>
      <c r="D13" s="7" t="s">
        <v>2653</v>
      </c>
      <c r="E13" s="9">
        <v>0</v>
      </c>
      <c r="F13" s="9">
        <v>6.8053860424965862E-5</v>
      </c>
      <c r="G13" s="15" t="s">
        <v>2654</v>
      </c>
      <c r="H13" s="11">
        <v>3.2110023746589889E-6</v>
      </c>
      <c r="I13" s="11">
        <v>9.376872983279938E-5</v>
      </c>
      <c r="J13" s="16" t="s">
        <v>2654</v>
      </c>
      <c r="K13" s="9">
        <v>1.078440163897465E-4</v>
      </c>
      <c r="L13" s="9">
        <v>7.3434881508793737E-5</v>
      </c>
      <c r="M13" s="15" t="s">
        <v>2654</v>
      </c>
    </row>
    <row r="14" spans="1:13" ht="130.5" x14ac:dyDescent="0.35">
      <c r="A14" s="4" t="s">
        <v>2674</v>
      </c>
      <c r="B14" s="14" t="s">
        <v>2675</v>
      </c>
      <c r="C14" s="6" t="s">
        <v>2676</v>
      </c>
      <c r="D14" s="7" t="s">
        <v>2653</v>
      </c>
      <c r="E14" s="9">
        <v>0</v>
      </c>
      <c r="F14" s="9">
        <v>5.3765649634662793E-6</v>
      </c>
      <c r="G14" s="15" t="s">
        <v>2654</v>
      </c>
      <c r="H14" s="11">
        <v>4.1084053827855627E-6</v>
      </c>
      <c r="I14" s="11">
        <v>1.3857896285385252E-5</v>
      </c>
      <c r="J14" s="16" t="s">
        <v>2654</v>
      </c>
      <c r="K14" s="9">
        <v>1.0653450172481982E-5</v>
      </c>
      <c r="L14" s="9">
        <v>7.3600529053585717E-6</v>
      </c>
      <c r="M14" s="15" t="s">
        <v>2654</v>
      </c>
    </row>
    <row r="15" spans="1:13" x14ac:dyDescent="0.35">
      <c r="A15" s="152" t="s">
        <v>2677</v>
      </c>
      <c r="B15" s="153" t="s">
        <v>2678</v>
      </c>
      <c r="C15" s="154"/>
      <c r="D15" s="155" t="s">
        <v>2653</v>
      </c>
      <c r="E15" s="156">
        <v>1.4203445849858554E-3</v>
      </c>
      <c r="F15" s="156">
        <v>7.6821972410456851E-4</v>
      </c>
      <c r="G15" s="157" t="s">
        <v>2654</v>
      </c>
      <c r="H15" s="158">
        <v>2.7707801766241325E-3</v>
      </c>
      <c r="I15" s="158">
        <v>3.9956629037696256E-4</v>
      </c>
      <c r="J15" s="159" t="s">
        <v>2654</v>
      </c>
      <c r="K15" s="156">
        <v>1.6672749354225136E-3</v>
      </c>
      <c r="L15" s="156">
        <v>2.6023580815204284E-4</v>
      </c>
      <c r="M15" s="157" t="s">
        <v>2654</v>
      </c>
    </row>
    <row r="16" spans="1:13" ht="130.5" x14ac:dyDescent="0.35">
      <c r="A16" s="4" t="s">
        <v>2679</v>
      </c>
      <c r="B16" s="14" t="s">
        <v>2680</v>
      </c>
      <c r="C16" s="6" t="s">
        <v>2681</v>
      </c>
      <c r="D16" s="7" t="s">
        <v>2653</v>
      </c>
      <c r="E16" s="9">
        <v>5.0951972137336377E-4</v>
      </c>
      <c r="F16" s="9">
        <v>4.1959528126711554E-4</v>
      </c>
      <c r="G16" s="15" t="s">
        <v>2654</v>
      </c>
      <c r="H16" s="11">
        <v>7.9772024212676484E-4</v>
      </c>
      <c r="I16" s="11">
        <v>1.5186449149107162E-5</v>
      </c>
      <c r="J16" s="16" t="s">
        <v>2654</v>
      </c>
      <c r="K16" s="9">
        <v>4.9901118715789394E-4</v>
      </c>
      <c r="L16" s="9">
        <v>1.0535903757569187E-4</v>
      </c>
      <c r="M16" s="15" t="s">
        <v>2654</v>
      </c>
    </row>
    <row r="17" spans="1:13" ht="58" x14ac:dyDescent="0.35">
      <c r="A17" s="4" t="s">
        <v>2682</v>
      </c>
      <c r="B17" s="14" t="s">
        <v>2683</v>
      </c>
      <c r="C17" s="6" t="s">
        <v>2684</v>
      </c>
      <c r="D17" s="7" t="s">
        <v>2653</v>
      </c>
      <c r="E17" s="9">
        <v>0</v>
      </c>
      <c r="F17" s="9">
        <v>-2.6852210734062965E-5</v>
      </c>
      <c r="G17" s="15" t="s">
        <v>2654</v>
      </c>
      <c r="H17" s="11">
        <v>2.7109928405577577E-4</v>
      </c>
      <c r="I17" s="11">
        <v>9.1903377672508668E-6</v>
      </c>
      <c r="J17" s="16" t="s">
        <v>2654</v>
      </c>
      <c r="K17" s="9">
        <v>1.7278805434983724E-4</v>
      </c>
      <c r="L17" s="9">
        <v>1.7937339173101918E-5</v>
      </c>
      <c r="M17" s="15" t="s">
        <v>2654</v>
      </c>
    </row>
    <row r="18" spans="1:13" ht="87" x14ac:dyDescent="0.35">
      <c r="A18" s="4" t="s">
        <v>2685</v>
      </c>
      <c r="B18" s="14" t="s">
        <v>2686</v>
      </c>
      <c r="C18" s="6" t="s">
        <v>2687</v>
      </c>
      <c r="D18" s="7" t="s">
        <v>2653</v>
      </c>
      <c r="E18" s="9">
        <v>1.2779112411687166E-4</v>
      </c>
      <c r="F18" s="9">
        <v>5.1280019164878787E-5</v>
      </c>
      <c r="G18" s="15" t="s">
        <v>2654</v>
      </c>
      <c r="H18" s="11">
        <v>2.5469171978120819E-4</v>
      </c>
      <c r="I18" s="11">
        <v>1.9861820911404315E-5</v>
      </c>
      <c r="J18" s="16" t="s">
        <v>2654</v>
      </c>
      <c r="K18" s="9">
        <v>7.1264890648015111E-5</v>
      </c>
      <c r="L18" s="9">
        <v>1.0346773248626207E-5</v>
      </c>
      <c r="M18" s="15" t="s">
        <v>2654</v>
      </c>
    </row>
    <row r="19" spans="1:13" ht="43.5" x14ac:dyDescent="0.35">
      <c r="A19" s="4" t="s">
        <v>2688</v>
      </c>
      <c r="B19" s="14" t="s">
        <v>2689</v>
      </c>
      <c r="C19" s="6" t="s">
        <v>2690</v>
      </c>
      <c r="D19" s="7" t="s">
        <v>2653</v>
      </c>
      <c r="E19" s="9">
        <v>0</v>
      </c>
      <c r="F19" s="9">
        <v>-1.3602303648996283E-5</v>
      </c>
      <c r="G19" s="15" t="s">
        <v>2654</v>
      </c>
      <c r="H19" s="11">
        <v>1.179066550376362E-4</v>
      </c>
      <c r="I19" s="11">
        <v>4.8992620666821196E-5</v>
      </c>
      <c r="J19" s="16" t="s">
        <v>2654</v>
      </c>
      <c r="K19" s="9">
        <v>8.5829552432414857E-5</v>
      </c>
      <c r="L19" s="9">
        <v>8.1656190893397707E-6</v>
      </c>
      <c r="M19" s="15" t="s">
        <v>2654</v>
      </c>
    </row>
    <row r="20" spans="1:13" ht="149.25" customHeight="1" x14ac:dyDescent="0.35">
      <c r="A20" s="4" t="s">
        <v>2691</v>
      </c>
      <c r="B20" s="14" t="s">
        <v>2692</v>
      </c>
      <c r="C20" s="6" t="s">
        <v>2693</v>
      </c>
      <c r="D20" s="7" t="s">
        <v>2653</v>
      </c>
      <c r="E20" s="9">
        <v>5.7911491033824092E-4</v>
      </c>
      <c r="F20" s="9">
        <v>1.8775201054355151E-4</v>
      </c>
      <c r="G20" s="15" t="s">
        <v>2654</v>
      </c>
      <c r="H20" s="11">
        <v>7.2825368635642818E-4</v>
      </c>
      <c r="I20" s="11">
        <v>1.8022071101864157E-4</v>
      </c>
      <c r="J20" s="16" t="s">
        <v>2654</v>
      </c>
      <c r="K20" s="9">
        <v>3.72011226819291E-4</v>
      </c>
      <c r="L20" s="9">
        <v>1.8114411492131666E-5</v>
      </c>
      <c r="M20" s="15" t="s">
        <v>2654</v>
      </c>
    </row>
    <row r="21" spans="1:13" ht="58" x14ac:dyDescent="0.35">
      <c r="A21" s="4" t="s">
        <v>2694</v>
      </c>
      <c r="B21" s="14" t="s">
        <v>2695</v>
      </c>
      <c r="C21" s="6" t="s">
        <v>2696</v>
      </c>
      <c r="D21" s="7" t="s">
        <v>2653</v>
      </c>
      <c r="E21" s="9">
        <v>2.0391882915737902E-4</v>
      </c>
      <c r="F21" s="9">
        <v>1.516160619945417E-4</v>
      </c>
      <c r="G21" s="15" t="s">
        <v>2654</v>
      </c>
      <c r="H21" s="11">
        <v>4.0935298350852634E-4</v>
      </c>
      <c r="I21" s="11">
        <v>-8.6386547482053544E-6</v>
      </c>
      <c r="J21" s="16" t="s">
        <v>2654</v>
      </c>
      <c r="K21" s="9">
        <v>2.333303825552413E-4</v>
      </c>
      <c r="L21" s="9">
        <v>2.6122927892391345E-5</v>
      </c>
      <c r="M21" s="15" t="s">
        <v>2654</v>
      </c>
    </row>
    <row r="22" spans="1:13" ht="130.5" x14ac:dyDescent="0.35">
      <c r="A22" s="4" t="s">
        <v>2697</v>
      </c>
      <c r="B22" s="14" t="s">
        <v>2698</v>
      </c>
      <c r="C22" s="6" t="s">
        <v>2699</v>
      </c>
      <c r="D22" s="7" t="s">
        <v>2653</v>
      </c>
      <c r="E22" s="9">
        <v>0</v>
      </c>
      <c r="F22" s="9">
        <v>2.3008008985914152E-5</v>
      </c>
      <c r="G22" s="15" t="s">
        <v>2654</v>
      </c>
      <c r="H22" s="11">
        <v>3.465042136996388E-5</v>
      </c>
      <c r="I22" s="11">
        <v>7.478295953600167E-5</v>
      </c>
      <c r="J22" s="16" t="s">
        <v>2654</v>
      </c>
      <c r="K22" s="9">
        <v>1.0075024489220041E-4</v>
      </c>
      <c r="L22" s="9">
        <v>4.9594162415234067E-5</v>
      </c>
      <c r="M22" s="15" t="s">
        <v>2654</v>
      </c>
    </row>
    <row r="23" spans="1:13" ht="43.5" x14ac:dyDescent="0.35">
      <c r="A23" s="4" t="s">
        <v>2700</v>
      </c>
      <c r="B23" s="14" t="s">
        <v>2701</v>
      </c>
      <c r="C23" s="6" t="s">
        <v>2702</v>
      </c>
      <c r="D23" s="7" t="s">
        <v>2653</v>
      </c>
      <c r="E23" s="9">
        <v>0</v>
      </c>
      <c r="F23" s="9">
        <v>-8.1458792009492242E-6</v>
      </c>
      <c r="G23" s="15" t="s">
        <v>2654</v>
      </c>
      <c r="H23" s="11">
        <v>5.9363594277606069E-5</v>
      </c>
      <c r="I23" s="11">
        <v>3.5101285785765768E-5</v>
      </c>
      <c r="J23" s="16" t="s">
        <v>2654</v>
      </c>
      <c r="K23" s="9">
        <v>5.8418600717535796E-5</v>
      </c>
      <c r="L23" s="9">
        <v>5.3868396545642128E-6</v>
      </c>
      <c r="M23" s="15" t="s">
        <v>2654</v>
      </c>
    </row>
    <row r="24" spans="1:13" ht="43.5" x14ac:dyDescent="0.35">
      <c r="A24" s="4" t="s">
        <v>2703</v>
      </c>
      <c r="B24" s="14" t="s">
        <v>2704</v>
      </c>
      <c r="C24" s="6" t="s">
        <v>2705</v>
      </c>
      <c r="D24" s="7" t="s">
        <v>2653</v>
      </c>
      <c r="E24" s="9">
        <v>0</v>
      </c>
      <c r="F24" s="9">
        <v>-1.2540311709607899E-5</v>
      </c>
      <c r="G24" s="15" t="s">
        <v>2654</v>
      </c>
      <c r="H24" s="11">
        <v>9.7741590110222987E-5</v>
      </c>
      <c r="I24" s="11">
        <v>2.4868760290175373E-5</v>
      </c>
      <c r="J24" s="16" t="s">
        <v>2654</v>
      </c>
      <c r="K24" s="9">
        <v>6.7909026475465595E-5</v>
      </c>
      <c r="L24" s="9">
        <v>6.7046788527758139E-6</v>
      </c>
      <c r="M24" s="15" t="s">
        <v>2654</v>
      </c>
    </row>
    <row r="25" spans="1:13" ht="43.5" x14ac:dyDescent="0.35">
      <c r="A25" s="4" t="s">
        <v>2706</v>
      </c>
      <c r="B25" s="14" t="s">
        <v>2707</v>
      </c>
      <c r="C25" s="6" t="s">
        <v>2708</v>
      </c>
      <c r="D25" s="7" t="s">
        <v>2653</v>
      </c>
      <c r="E25" s="9">
        <v>0</v>
      </c>
      <c r="F25" s="9">
        <v>-3.8909525578167958E-6</v>
      </c>
      <c r="G25" s="15" t="s">
        <v>2654</v>
      </c>
      <c r="H25" s="11">
        <v>0</v>
      </c>
      <c r="I25" s="11">
        <v>0</v>
      </c>
      <c r="J25" s="16" t="s">
        <v>2654</v>
      </c>
      <c r="K25" s="9">
        <v>5.961769374618342E-6</v>
      </c>
      <c r="L25" s="9">
        <v>1.2504018758185964E-5</v>
      </c>
      <c r="M25" s="15" t="s">
        <v>2654</v>
      </c>
    </row>
    <row r="26" spans="1:13" x14ac:dyDescent="0.35">
      <c r="A26" s="160" t="s">
        <v>2709</v>
      </c>
      <c r="B26" s="153" t="s">
        <v>2710</v>
      </c>
      <c r="C26" s="154"/>
      <c r="D26" s="155" t="s">
        <v>2653</v>
      </c>
      <c r="E26" s="156">
        <v>1.3725252683938205E-4</v>
      </c>
      <c r="F26" s="156">
        <v>1.6014669960984218E-4</v>
      </c>
      <c r="G26" s="157" t="s">
        <v>2654</v>
      </c>
      <c r="H26" s="158">
        <v>1.2564311085812019E-3</v>
      </c>
      <c r="I26" s="158">
        <v>8.7531694159781502E-4</v>
      </c>
      <c r="J26" s="159" t="s">
        <v>2654</v>
      </c>
      <c r="K26" s="156">
        <v>1.2365541188779101E-3</v>
      </c>
      <c r="L26" s="156">
        <v>1.1315927204718101E-3</v>
      </c>
      <c r="M26" s="157" t="s">
        <v>2654</v>
      </c>
    </row>
    <row r="27" spans="1:13" ht="58" x14ac:dyDescent="0.35">
      <c r="A27" s="161" t="s">
        <v>2711</v>
      </c>
      <c r="B27" s="14" t="s">
        <v>2712</v>
      </c>
      <c r="C27" s="6" t="s">
        <v>2713</v>
      </c>
      <c r="D27" s="7" t="s">
        <v>2653</v>
      </c>
      <c r="E27" s="9">
        <v>7.8626990535290986E-5</v>
      </c>
      <c r="F27" s="9">
        <v>9.628654666959946E-5</v>
      </c>
      <c r="G27" s="15" t="s">
        <v>2654</v>
      </c>
      <c r="H27" s="11">
        <v>1.9479864930960211E-4</v>
      </c>
      <c r="I27" s="11">
        <v>2.6862750746348141E-4</v>
      </c>
      <c r="J27" s="16" t="s">
        <v>2654</v>
      </c>
      <c r="K27" s="9">
        <v>2.3425350937156253E-4</v>
      </c>
      <c r="L27" s="9">
        <v>2.7620514379855798E-4</v>
      </c>
      <c r="M27" s="15" t="s">
        <v>2654</v>
      </c>
    </row>
    <row r="28" spans="1:13" ht="58" x14ac:dyDescent="0.35">
      <c r="A28" s="161" t="s">
        <v>2714</v>
      </c>
      <c r="B28" s="14" t="s">
        <v>2715</v>
      </c>
      <c r="C28" s="6" t="s">
        <v>2716</v>
      </c>
      <c r="D28" s="7" t="s">
        <v>2653</v>
      </c>
      <c r="E28" s="9">
        <v>1.583015053374659E-5</v>
      </c>
      <c r="F28" s="9">
        <v>1.7317179324072285E-5</v>
      </c>
      <c r="G28" s="15" t="s">
        <v>2654</v>
      </c>
      <c r="H28" s="11">
        <v>9.7795863711391817E-5</v>
      </c>
      <c r="I28" s="11">
        <v>1.3773663417526727E-4</v>
      </c>
      <c r="J28" s="16" t="s">
        <v>2654</v>
      </c>
      <c r="K28" s="9">
        <v>1.3671549294658192E-4</v>
      </c>
      <c r="L28" s="9">
        <v>1.8976799843595238E-4</v>
      </c>
      <c r="M28" s="15" t="s">
        <v>2654</v>
      </c>
    </row>
    <row r="29" spans="1:13" ht="101.5" x14ac:dyDescent="0.35">
      <c r="A29" s="161" t="s">
        <v>2717</v>
      </c>
      <c r="B29" s="14" t="s">
        <v>2718</v>
      </c>
      <c r="C29" s="6" t="s">
        <v>2719</v>
      </c>
      <c r="D29" s="7" t="s">
        <v>2653</v>
      </c>
      <c r="E29" s="9">
        <v>6.3936016824195363E-6</v>
      </c>
      <c r="F29" s="9">
        <v>5.95100366240775E-6</v>
      </c>
      <c r="G29" s="15" t="s">
        <v>2654</v>
      </c>
      <c r="H29" s="11">
        <v>4.3744571681281208E-4</v>
      </c>
      <c r="I29" s="11">
        <v>4.6732848040065278E-4</v>
      </c>
      <c r="J29" s="16" t="s">
        <v>2654</v>
      </c>
      <c r="K29" s="9">
        <v>8.6325749114357642E-4</v>
      </c>
      <c r="L29" s="9">
        <v>6.6238531085494046E-4</v>
      </c>
      <c r="M29" s="15" t="s">
        <v>2654</v>
      </c>
    </row>
    <row r="30" spans="1:13" x14ac:dyDescent="0.35">
      <c r="A30" s="160" t="s">
        <v>2720</v>
      </c>
      <c r="B30" s="153" t="s">
        <v>2721</v>
      </c>
      <c r="C30" s="154"/>
      <c r="D30" s="155" t="s">
        <v>2653</v>
      </c>
      <c r="E30" s="156">
        <v>5.717099341961962E-5</v>
      </c>
      <c r="F30" s="156">
        <v>-1.820156137499751E-5</v>
      </c>
      <c r="G30" s="157" t="s">
        <v>2654</v>
      </c>
      <c r="H30" s="158">
        <v>4.4588587588179074E-4</v>
      </c>
      <c r="I30" s="158">
        <v>2.3050742565788873E-4</v>
      </c>
      <c r="J30" s="159" t="s">
        <v>2654</v>
      </c>
      <c r="K30" s="156">
        <v>7.2446329513309315E-5</v>
      </c>
      <c r="L30" s="156">
        <v>4.7713858895015449E-6</v>
      </c>
      <c r="M30" s="157" t="s">
        <v>2654</v>
      </c>
    </row>
    <row r="31" spans="1:13" ht="29" x14ac:dyDescent="0.35">
      <c r="A31" s="13" t="s">
        <v>2722</v>
      </c>
      <c r="B31" s="14" t="s">
        <v>2723</v>
      </c>
      <c r="C31" s="6" t="s">
        <v>2724</v>
      </c>
      <c r="D31" s="7" t="s">
        <v>2653</v>
      </c>
      <c r="E31" s="9">
        <v>0</v>
      </c>
      <c r="F31" s="9">
        <v>-1.2605700915768736E-5</v>
      </c>
      <c r="G31" s="15" t="s">
        <v>2654</v>
      </c>
      <c r="H31" s="11">
        <v>5.7493777490646991E-5</v>
      </c>
      <c r="I31" s="11">
        <v>5.4182663576929357E-5</v>
      </c>
      <c r="J31" s="16" t="s">
        <v>2654</v>
      </c>
      <c r="K31" s="9">
        <v>-6.6810857635157817E-7</v>
      </c>
      <c r="L31" s="9">
        <v>-8.5329137333722826E-7</v>
      </c>
      <c r="M31" s="15" t="s">
        <v>2654</v>
      </c>
    </row>
    <row r="32" spans="1:13" ht="130.5" x14ac:dyDescent="0.35">
      <c r="A32" s="13" t="s">
        <v>2725</v>
      </c>
      <c r="B32" s="14" t="s">
        <v>2726</v>
      </c>
      <c r="C32" s="6" t="s">
        <v>2727</v>
      </c>
      <c r="D32" s="7" t="s">
        <v>2653</v>
      </c>
      <c r="E32" s="9">
        <v>5.717099341961962E-5</v>
      </c>
      <c r="F32" s="9">
        <v>2.8750919528253149E-5</v>
      </c>
      <c r="G32" s="15" t="s">
        <v>2654</v>
      </c>
      <c r="H32" s="11">
        <v>2.4457311819769956E-4</v>
      </c>
      <c r="I32" s="11">
        <v>4.6249032605860663E-5</v>
      </c>
      <c r="J32" s="16" t="s">
        <v>2654</v>
      </c>
      <c r="K32" s="9">
        <v>7.4645809189588519E-5</v>
      </c>
      <c r="L32" s="9">
        <v>7.0725810974447967E-6</v>
      </c>
      <c r="M32" s="15" t="s">
        <v>2654</v>
      </c>
    </row>
    <row r="33" spans="1:13" x14ac:dyDescent="0.35">
      <c r="A33" s="13" t="s">
        <v>2728</v>
      </c>
      <c r="B33" s="14" t="s">
        <v>2729</v>
      </c>
      <c r="C33" s="6" t="s">
        <v>2017</v>
      </c>
      <c r="D33" s="7" t="s">
        <v>2653</v>
      </c>
      <c r="E33" s="9">
        <v>0</v>
      </c>
      <c r="F33" s="9">
        <v>0</v>
      </c>
      <c r="G33" s="15" t="s">
        <v>2654</v>
      </c>
      <c r="H33" s="11">
        <v>0</v>
      </c>
      <c r="I33" s="11">
        <v>0</v>
      </c>
      <c r="J33" s="16" t="s">
        <v>2654</v>
      </c>
      <c r="K33" s="9">
        <v>0</v>
      </c>
      <c r="L33" s="9">
        <v>0</v>
      </c>
      <c r="M33" s="15" t="s">
        <v>2654</v>
      </c>
    </row>
    <row r="34" spans="1:13" ht="43.5" x14ac:dyDescent="0.35">
      <c r="A34" s="13" t="s">
        <v>2730</v>
      </c>
      <c r="B34" s="14" t="s">
        <v>2731</v>
      </c>
      <c r="C34" s="6" t="s">
        <v>2732</v>
      </c>
      <c r="D34" s="7" t="s">
        <v>2653</v>
      </c>
      <c r="E34" s="9">
        <v>0</v>
      </c>
      <c r="F34" s="9">
        <v>-1.2726750379110641E-6</v>
      </c>
      <c r="G34" s="15" t="s">
        <v>2654</v>
      </c>
      <c r="H34" s="11">
        <v>3.6541792316491239E-6</v>
      </c>
      <c r="I34" s="11">
        <v>4.1178811691633399E-6</v>
      </c>
      <c r="J34" s="16" t="s">
        <v>2654</v>
      </c>
      <c r="K34" s="9">
        <v>-6.1930818695543621E-8</v>
      </c>
      <c r="L34" s="9">
        <v>-7.0743667035522151E-8</v>
      </c>
      <c r="M34" s="15" t="s">
        <v>2654</v>
      </c>
    </row>
    <row r="35" spans="1:13" ht="130.5" x14ac:dyDescent="0.35">
      <c r="A35" s="13" t="s">
        <v>2733</v>
      </c>
      <c r="B35" s="14" t="s">
        <v>2734</v>
      </c>
      <c r="C35" s="6" t="s">
        <v>2735</v>
      </c>
      <c r="D35" s="7" t="s">
        <v>2653</v>
      </c>
      <c r="E35" s="9">
        <v>0</v>
      </c>
      <c r="F35" s="9">
        <v>-3.3074104949570859E-5</v>
      </c>
      <c r="G35" s="15" t="s">
        <v>2654</v>
      </c>
      <c r="H35" s="11">
        <v>1.4016480096179507E-4</v>
      </c>
      <c r="I35" s="11">
        <v>1.2595784830593537E-4</v>
      </c>
      <c r="J35" s="16" t="s">
        <v>2654</v>
      </c>
      <c r="K35" s="9">
        <v>-1.4694402812320817E-6</v>
      </c>
      <c r="L35" s="9">
        <v>-1.3771601675705014E-6</v>
      </c>
      <c r="M35" s="15" t="s">
        <v>2654</v>
      </c>
    </row>
    <row r="36" spans="1:13" x14ac:dyDescent="0.35">
      <c r="A36" s="160" t="s">
        <v>2736</v>
      </c>
      <c r="B36" s="153" t="s">
        <v>2737</v>
      </c>
      <c r="C36" s="154"/>
      <c r="D36" s="155" t="s">
        <v>2653</v>
      </c>
      <c r="E36" s="156">
        <v>0</v>
      </c>
      <c r="F36" s="156">
        <v>2.3209093721221485E-4</v>
      </c>
      <c r="G36" s="157" t="s">
        <v>2654</v>
      </c>
      <c r="H36" s="158">
        <v>9.7886632799415452E-6</v>
      </c>
      <c r="I36" s="158">
        <v>4.4511577376837863E-4</v>
      </c>
      <c r="J36" s="159" t="s">
        <v>2654</v>
      </c>
      <c r="K36" s="156">
        <v>5.2445245833188103E-4</v>
      </c>
      <c r="L36" s="156">
        <v>3.701696657816278E-4</v>
      </c>
      <c r="M36" s="157" t="s">
        <v>2654</v>
      </c>
    </row>
    <row r="37" spans="1:13" ht="217.5" x14ac:dyDescent="0.35">
      <c r="A37" s="13" t="s">
        <v>2738</v>
      </c>
      <c r="B37" s="14" t="s">
        <v>2739</v>
      </c>
      <c r="C37" s="6" t="s">
        <v>2740</v>
      </c>
      <c r="D37" s="7" t="s">
        <v>2653</v>
      </c>
      <c r="E37" s="9">
        <v>0</v>
      </c>
      <c r="F37" s="9">
        <v>6.7169410071787894E-5</v>
      </c>
      <c r="G37" s="15" t="s">
        <v>2654</v>
      </c>
      <c r="H37" s="11">
        <v>9.7886632799415452E-6</v>
      </c>
      <c r="I37" s="11">
        <v>1.5426993354594742E-4</v>
      </c>
      <c r="J37" s="16" t="s">
        <v>2654</v>
      </c>
      <c r="K37" s="9">
        <v>1.740242130907621E-4</v>
      </c>
      <c r="L37" s="9">
        <v>1.2429465443952736E-4</v>
      </c>
      <c r="M37" s="15" t="s">
        <v>2654</v>
      </c>
    </row>
    <row r="38" spans="1:13" ht="130.5" x14ac:dyDescent="0.35">
      <c r="A38" s="13" t="s">
        <v>2741</v>
      </c>
      <c r="B38" s="14" t="s">
        <v>2742</v>
      </c>
      <c r="C38" s="6" t="s">
        <v>2743</v>
      </c>
      <c r="D38" s="7" t="s">
        <v>2653</v>
      </c>
      <c r="E38" s="9">
        <v>0</v>
      </c>
      <c r="F38" s="9">
        <v>1.6492152714042696E-4</v>
      </c>
      <c r="G38" s="15" t="s">
        <v>2654</v>
      </c>
      <c r="H38" s="11">
        <v>0</v>
      </c>
      <c r="I38" s="11">
        <v>2.9084584022243121E-4</v>
      </c>
      <c r="J38" s="16" t="s">
        <v>2654</v>
      </c>
      <c r="K38" s="9">
        <v>3.5042824524111893E-4</v>
      </c>
      <c r="L38" s="9">
        <v>2.4587501134210044E-4</v>
      </c>
      <c r="M38" s="15" t="s">
        <v>2654</v>
      </c>
    </row>
    <row r="39" spans="1:13" x14ac:dyDescent="0.35">
      <c r="A39" s="162" t="s">
        <v>2744</v>
      </c>
      <c r="B39" s="153" t="s">
        <v>2745</v>
      </c>
      <c r="C39" s="154"/>
      <c r="D39" s="155" t="s">
        <v>2653</v>
      </c>
      <c r="E39" s="156">
        <v>0</v>
      </c>
      <c r="F39" s="156">
        <v>-1.8205687888905864E-5</v>
      </c>
      <c r="G39" s="157" t="s">
        <v>2654</v>
      </c>
      <c r="H39" s="158">
        <v>1.9935318999464435E-4</v>
      </c>
      <c r="I39" s="158">
        <v>1.0452008792150025E-4</v>
      </c>
      <c r="J39" s="159" t="s">
        <v>2654</v>
      </c>
      <c r="K39" s="156">
        <v>2.210511091336187E-4</v>
      </c>
      <c r="L39" s="156">
        <v>2.0012083957077209E-5</v>
      </c>
      <c r="M39" s="157" t="s">
        <v>2654</v>
      </c>
    </row>
    <row r="40" spans="1:13" ht="43.5" x14ac:dyDescent="0.35">
      <c r="A40" s="161" t="s">
        <v>2746</v>
      </c>
      <c r="B40" s="14" t="s">
        <v>2747</v>
      </c>
      <c r="C40" s="6" t="s">
        <v>2748</v>
      </c>
      <c r="D40" s="7" t="s">
        <v>2653</v>
      </c>
      <c r="E40" s="9">
        <v>0</v>
      </c>
      <c r="F40" s="9">
        <v>-4.5581264948024725E-6</v>
      </c>
      <c r="G40" s="15" t="s">
        <v>2654</v>
      </c>
      <c r="H40" s="11">
        <v>6.9651620292709993E-5</v>
      </c>
      <c r="I40" s="11">
        <v>3.5340615499368511E-5</v>
      </c>
      <c r="J40" s="16" t="s">
        <v>2654</v>
      </c>
      <c r="K40" s="9">
        <v>6.9090573373564723E-5</v>
      </c>
      <c r="L40" s="9">
        <v>6.3569080765990549E-6</v>
      </c>
      <c r="M40" s="15" t="s">
        <v>2654</v>
      </c>
    </row>
    <row r="41" spans="1:13" ht="43.5" x14ac:dyDescent="0.35">
      <c r="A41" s="161" t="s">
        <v>2749</v>
      </c>
      <c r="B41" s="14" t="s">
        <v>2750</v>
      </c>
      <c r="C41" s="6" t="s">
        <v>2751</v>
      </c>
      <c r="D41" s="7" t="s">
        <v>2653</v>
      </c>
      <c r="E41" s="9">
        <v>0</v>
      </c>
      <c r="F41" s="9">
        <v>-1.3647561394103391E-5</v>
      </c>
      <c r="G41" s="15" t="s">
        <v>2654</v>
      </c>
      <c r="H41" s="11">
        <v>1.2970156970193436E-4</v>
      </c>
      <c r="I41" s="11">
        <v>6.9179472422131738E-5</v>
      </c>
      <c r="J41" s="16" t="s">
        <v>2654</v>
      </c>
      <c r="K41" s="9">
        <v>1.5196053576005397E-4</v>
      </c>
      <c r="L41" s="9">
        <v>1.3655175880478154E-5</v>
      </c>
      <c r="M41" s="15" t="s">
        <v>2654</v>
      </c>
    </row>
    <row r="42" spans="1:13" x14ac:dyDescent="0.35">
      <c r="A42" s="160">
        <v>7</v>
      </c>
      <c r="B42" s="153" t="s">
        <v>2752</v>
      </c>
      <c r="C42" s="154"/>
      <c r="D42" s="155" t="s">
        <v>2653</v>
      </c>
      <c r="E42" s="156">
        <v>6.7647634093281894E-5</v>
      </c>
      <c r="F42" s="156">
        <v>1.6618269953028175E-5</v>
      </c>
      <c r="G42" s="157" t="s">
        <v>2654</v>
      </c>
      <c r="H42" s="158">
        <v>1.2302619904314138E-3</v>
      </c>
      <c r="I42" s="158">
        <v>5.8066488981844966E-4</v>
      </c>
      <c r="J42" s="159" t="s">
        <v>2654</v>
      </c>
      <c r="K42" s="156">
        <v>8.8453664054788383E-4</v>
      </c>
      <c r="L42" s="156">
        <v>1.2952638190788512E-4</v>
      </c>
      <c r="M42" s="157" t="s">
        <v>2654</v>
      </c>
    </row>
    <row r="43" spans="1:13" ht="130.5" x14ac:dyDescent="0.35">
      <c r="A43" s="13" t="s">
        <v>2753</v>
      </c>
      <c r="B43" s="14" t="s">
        <v>2754</v>
      </c>
      <c r="C43" s="6" t="s">
        <v>2755</v>
      </c>
      <c r="D43" s="155" t="s">
        <v>2653</v>
      </c>
      <c r="E43" s="156">
        <v>6.6786969910470617E-5</v>
      </c>
      <c r="F43" s="156">
        <v>1.5793215449311226E-5</v>
      </c>
      <c r="G43" s="157" t="s">
        <v>2654</v>
      </c>
      <c r="H43" s="158">
        <v>5.0374265480868097E-4</v>
      </c>
      <c r="I43" s="158">
        <v>1.0175461848671574E-4</v>
      </c>
      <c r="J43" s="159" t="s">
        <v>2654</v>
      </c>
      <c r="K43" s="156">
        <v>9.939758896360118E-5</v>
      </c>
      <c r="L43" s="156">
        <v>9.946776419189618E-6</v>
      </c>
      <c r="M43" s="157" t="s">
        <v>2654</v>
      </c>
    </row>
    <row r="44" spans="1:13" ht="101.5" x14ac:dyDescent="0.35">
      <c r="A44" s="13" t="s">
        <v>2756</v>
      </c>
      <c r="B44" s="14" t="s">
        <v>2757</v>
      </c>
      <c r="C44" s="6" t="s">
        <v>2758</v>
      </c>
      <c r="D44" s="155" t="s">
        <v>2653</v>
      </c>
      <c r="E44" s="156">
        <v>0</v>
      </c>
      <c r="F44" s="156">
        <v>1.7501250234364107E-5</v>
      </c>
      <c r="G44" s="157" t="s">
        <v>2654</v>
      </c>
      <c r="H44" s="158">
        <v>5.0374265480868097E-4</v>
      </c>
      <c r="I44" s="158">
        <v>4.0448712158358546E-5</v>
      </c>
      <c r="J44" s="159" t="s">
        <v>2654</v>
      </c>
      <c r="K44" s="156">
        <v>5.1206682770921219E-5</v>
      </c>
      <c r="L44" s="156">
        <v>3.6304885190352465E-5</v>
      </c>
      <c r="M44" s="157" t="s">
        <v>2654</v>
      </c>
    </row>
    <row r="45" spans="1:13" ht="43.5" x14ac:dyDescent="0.35">
      <c r="A45" s="13" t="s">
        <v>2759</v>
      </c>
      <c r="B45" s="14" t="s">
        <v>2760</v>
      </c>
      <c r="C45" s="6" t="s">
        <v>2761</v>
      </c>
      <c r="D45" s="155" t="s">
        <v>2653</v>
      </c>
      <c r="E45" s="156">
        <v>0</v>
      </c>
      <c r="F45" s="156">
        <v>-1.6190197807741669E-5</v>
      </c>
      <c r="G45" s="157" t="s">
        <v>2654</v>
      </c>
      <c r="H45" s="158">
        <v>5.0655752206862914E-5</v>
      </c>
      <c r="I45" s="158">
        <v>4.4286460352260804E-5</v>
      </c>
      <c r="J45" s="159" t="s">
        <v>2654</v>
      </c>
      <c r="K45" s="156">
        <v>2.1177388289661536E-6</v>
      </c>
      <c r="L45" s="156">
        <v>5.7812559761671878E-6</v>
      </c>
      <c r="M45" s="157" t="s">
        <v>2654</v>
      </c>
    </row>
    <row r="46" spans="1:13" ht="58" x14ac:dyDescent="0.35">
      <c r="A46" s="13" t="s">
        <v>2762</v>
      </c>
      <c r="B46" s="14" t="s">
        <v>2763</v>
      </c>
      <c r="C46" s="6" t="s">
        <v>2764</v>
      </c>
      <c r="D46" s="155" t="s">
        <v>2653</v>
      </c>
      <c r="E46" s="156">
        <v>8.606641828112771E-7</v>
      </c>
      <c r="F46" s="156">
        <v>1.1618292348192227E-6</v>
      </c>
      <c r="G46" s="157" t="s">
        <v>2654</v>
      </c>
      <c r="H46" s="158">
        <v>7.9038953570975679E-6</v>
      </c>
      <c r="I46" s="158">
        <v>1.2092008116582065E-5</v>
      </c>
      <c r="J46" s="159" t="s">
        <v>2654</v>
      </c>
      <c r="K46" s="156">
        <v>8.7983507508493375E-6</v>
      </c>
      <c r="L46" s="156">
        <v>1.2207798398389258E-5</v>
      </c>
      <c r="M46" s="157" t="s">
        <v>2654</v>
      </c>
    </row>
    <row r="47" spans="1:13" ht="43.5" x14ac:dyDescent="0.35">
      <c r="A47" s="13" t="s">
        <v>2765</v>
      </c>
      <c r="B47" s="14" t="s">
        <v>2766</v>
      </c>
      <c r="C47" s="6" t="s">
        <v>2767</v>
      </c>
      <c r="D47" s="155" t="s">
        <v>2653</v>
      </c>
      <c r="E47" s="156">
        <v>0</v>
      </c>
      <c r="F47" s="156">
        <v>-1.0491464648154647E-6</v>
      </c>
      <c r="G47" s="157" t="s">
        <v>2654</v>
      </c>
      <c r="H47" s="158">
        <v>9.9723980342414364E-6</v>
      </c>
      <c r="I47" s="158">
        <v>7.0253032531386594E-6</v>
      </c>
      <c r="J47" s="159" t="s">
        <v>2654</v>
      </c>
      <c r="K47" s="156">
        <v>1.3632198540891594E-5</v>
      </c>
      <c r="L47" s="156">
        <v>1.1885649813248023E-6</v>
      </c>
      <c r="M47" s="157" t="s">
        <v>2654</v>
      </c>
    </row>
    <row r="48" spans="1:13" ht="29" x14ac:dyDescent="0.35">
      <c r="A48" s="13" t="s">
        <v>2768</v>
      </c>
      <c r="B48" s="14" t="s">
        <v>2769</v>
      </c>
      <c r="C48" s="6" t="s">
        <v>2770</v>
      </c>
      <c r="D48" s="155" t="s">
        <v>2653</v>
      </c>
      <c r="E48" s="156">
        <v>0</v>
      </c>
      <c r="F48" s="156">
        <v>-1.1735506610932589E-7</v>
      </c>
      <c r="G48" s="157" t="s">
        <v>2654</v>
      </c>
      <c r="H48" s="158">
        <v>-5.9022821279341997E-6</v>
      </c>
      <c r="I48" s="158">
        <v>-7.2799287554881076E-6</v>
      </c>
      <c r="J48" s="159" t="s">
        <v>2654</v>
      </c>
      <c r="K48" s="156">
        <v>2.4163011420386127E-5</v>
      </c>
      <c r="L48" s="156">
        <v>1.9622078615277871E-6</v>
      </c>
      <c r="M48" s="157" t="s">
        <v>2654</v>
      </c>
    </row>
    <row r="49" spans="1:13" ht="43.5" x14ac:dyDescent="0.35">
      <c r="A49" s="13" t="s">
        <v>2771</v>
      </c>
      <c r="B49" s="14" t="s">
        <v>2772</v>
      </c>
      <c r="C49" s="6" t="s">
        <v>2773</v>
      </c>
      <c r="D49" s="155" t="s">
        <v>2653</v>
      </c>
      <c r="E49" s="156">
        <v>0</v>
      </c>
      <c r="F49" s="156">
        <v>-4.8132562679992219E-7</v>
      </c>
      <c r="G49" s="157" t="s">
        <v>2654</v>
      </c>
      <c r="H49" s="158">
        <v>2.5324233881018898E-6</v>
      </c>
      <c r="I49" s="158">
        <v>1.4557340803911245E-6</v>
      </c>
      <c r="J49" s="159" t="s">
        <v>2654</v>
      </c>
      <c r="K49" s="156">
        <v>5.6007264641610988E-6</v>
      </c>
      <c r="L49" s="156">
        <v>4.9028463222633434E-7</v>
      </c>
      <c r="M49" s="157" t="s">
        <v>2654</v>
      </c>
    </row>
  </sheetData>
  <mergeCells count="10">
    <mergeCell ref="A1:M1"/>
    <mergeCell ref="A2:M2"/>
    <mergeCell ref="A3:A5"/>
    <mergeCell ref="B3:B5"/>
    <mergeCell ref="C3:C5"/>
    <mergeCell ref="D3:D5"/>
    <mergeCell ref="E3:M3"/>
    <mergeCell ref="E4:G4"/>
    <mergeCell ref="H4:J4"/>
    <mergeCell ref="K4:M4"/>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45D251-46FA-4B45-B306-B322C963366F}">
  <sheetPr>
    <tabColor theme="4" tint="-0.249977111117893"/>
  </sheetPr>
  <dimension ref="A1:J10"/>
  <sheetViews>
    <sheetView showGridLines="0" topLeftCell="A10" zoomScaleNormal="100" workbookViewId="0">
      <selection activeCell="B8" sqref="B8"/>
    </sheetView>
  </sheetViews>
  <sheetFormatPr defaultColWidth="9.1796875" defaultRowHeight="14.5" x14ac:dyDescent="0.35"/>
  <cols>
    <col min="1" max="1" width="11.7265625" style="97" customWidth="1"/>
    <col min="2" max="2" width="65.7265625" style="21" customWidth="1"/>
    <col min="3" max="3" width="24.453125" style="21" customWidth="1"/>
    <col min="4" max="4" width="23.7265625" style="21" bestFit="1" customWidth="1"/>
    <col min="5" max="9" width="15.7265625" style="21" customWidth="1"/>
    <col min="10" max="16384" width="9.1796875" style="21"/>
  </cols>
  <sheetData>
    <row r="1" spans="1:10" ht="33" customHeight="1" x14ac:dyDescent="0.35">
      <c r="A1" s="659" t="s">
        <v>2774</v>
      </c>
      <c r="B1" s="660"/>
      <c r="C1" s="660"/>
      <c r="D1" s="660"/>
      <c r="E1" s="660"/>
      <c r="F1" s="660"/>
      <c r="G1" s="660"/>
      <c r="H1" s="660"/>
      <c r="I1" s="660"/>
      <c r="J1" s="661"/>
    </row>
    <row r="2" spans="1:10" ht="33" customHeight="1" x14ac:dyDescent="0.35">
      <c r="A2" s="662" t="s">
        <v>2775</v>
      </c>
      <c r="B2" s="663"/>
      <c r="C2" s="663"/>
      <c r="D2" s="663"/>
      <c r="E2" s="663"/>
      <c r="F2" s="663"/>
      <c r="G2" s="663"/>
      <c r="H2" s="663"/>
      <c r="I2" s="663"/>
      <c r="J2" s="664"/>
    </row>
    <row r="3" spans="1:10" s="92" customFormat="1" ht="31.5" customHeight="1" x14ac:dyDescent="0.35">
      <c r="A3" s="665" t="s">
        <v>0</v>
      </c>
      <c r="B3" s="665" t="s">
        <v>2641</v>
      </c>
      <c r="C3" s="91" t="s">
        <v>2776</v>
      </c>
      <c r="D3" s="668" t="s">
        <v>2777</v>
      </c>
      <c r="E3" s="669"/>
      <c r="F3" s="669"/>
      <c r="G3" s="669"/>
      <c r="H3" s="669"/>
      <c r="I3" s="669"/>
      <c r="J3" s="661"/>
    </row>
    <row r="4" spans="1:10" ht="56" x14ac:dyDescent="0.35">
      <c r="A4" s="666"/>
      <c r="B4" s="667"/>
      <c r="C4" s="93" t="s">
        <v>2778</v>
      </c>
      <c r="D4" s="94" t="s">
        <v>2779</v>
      </c>
      <c r="E4" s="94" t="s">
        <v>2780</v>
      </c>
      <c r="F4" s="94" t="s">
        <v>2781</v>
      </c>
      <c r="G4" s="94" t="s">
        <v>2782</v>
      </c>
      <c r="H4" s="94" t="s">
        <v>2783</v>
      </c>
      <c r="I4" s="94" t="s">
        <v>2784</v>
      </c>
      <c r="J4" s="94" t="s">
        <v>2785</v>
      </c>
    </row>
    <row r="5" spans="1:10" ht="130.5" x14ac:dyDescent="0.35">
      <c r="A5" s="5"/>
      <c r="B5" s="95" t="s">
        <v>2786</v>
      </c>
      <c r="C5" s="96" t="s">
        <v>2787</v>
      </c>
      <c r="D5" s="6" t="s">
        <v>2788</v>
      </c>
      <c r="E5" s="96" t="s">
        <v>2789</v>
      </c>
      <c r="F5" s="96" t="s">
        <v>2790</v>
      </c>
      <c r="G5" s="14"/>
      <c r="H5" s="96" t="s">
        <v>2791</v>
      </c>
      <c r="I5" s="14"/>
      <c r="J5" s="14"/>
    </row>
    <row r="6" spans="1:10" ht="43.5" x14ac:dyDescent="0.35">
      <c r="A6" s="5"/>
      <c r="B6" s="107" t="s">
        <v>2792</v>
      </c>
      <c r="C6" s="6" t="s">
        <v>2793</v>
      </c>
      <c r="D6" s="14"/>
      <c r="E6" s="14"/>
      <c r="F6" s="14"/>
      <c r="G6" s="6" t="s">
        <v>2794</v>
      </c>
      <c r="H6" s="14"/>
      <c r="I6" s="14"/>
      <c r="J6" s="14"/>
    </row>
    <row r="7" spans="1:10" ht="43.5" x14ac:dyDescent="0.35">
      <c r="A7" s="14"/>
      <c r="B7" s="107" t="s">
        <v>2795</v>
      </c>
      <c r="C7" s="6" t="s">
        <v>2793</v>
      </c>
      <c r="D7" s="14"/>
      <c r="E7" s="14"/>
      <c r="F7" s="14"/>
      <c r="G7" s="6" t="s">
        <v>2794</v>
      </c>
      <c r="H7" s="14"/>
      <c r="I7" s="14"/>
      <c r="J7" s="14"/>
    </row>
    <row r="8" spans="1:10" ht="101.5" x14ac:dyDescent="0.35">
      <c r="A8" s="14" t="s">
        <v>2796</v>
      </c>
      <c r="B8" s="5" t="s">
        <v>2797</v>
      </c>
      <c r="C8" s="6" t="s">
        <v>2798</v>
      </c>
      <c r="D8" s="6" t="s">
        <v>2799</v>
      </c>
      <c r="E8" s="14"/>
      <c r="F8" s="14"/>
      <c r="G8" s="14"/>
      <c r="H8" s="14"/>
      <c r="I8" s="14"/>
      <c r="J8" s="14"/>
    </row>
    <row r="9" spans="1:10" ht="409.5" x14ac:dyDescent="0.35">
      <c r="A9" s="79" t="s">
        <v>2800</v>
      </c>
      <c r="B9" s="108" t="s">
        <v>2801</v>
      </c>
      <c r="C9" s="107" t="s">
        <v>2802</v>
      </c>
      <c r="D9" s="14"/>
      <c r="E9" s="107" t="s">
        <v>2803</v>
      </c>
      <c r="F9" s="107" t="s">
        <v>2804</v>
      </c>
      <c r="G9" s="14"/>
      <c r="H9" s="107" t="s">
        <v>2805</v>
      </c>
      <c r="I9" s="14"/>
      <c r="J9" s="107" t="s">
        <v>2802</v>
      </c>
    </row>
    <row r="10" spans="1:10" ht="409.5" x14ac:dyDescent="0.35">
      <c r="A10" s="79"/>
      <c r="B10" s="5" t="s">
        <v>2806</v>
      </c>
      <c r="C10" s="6" t="s">
        <v>2807</v>
      </c>
      <c r="D10" s="6" t="s">
        <v>2808</v>
      </c>
      <c r="E10" s="6" t="s">
        <v>2809</v>
      </c>
      <c r="F10" s="6" t="s">
        <v>2810</v>
      </c>
      <c r="G10" s="14"/>
      <c r="H10" s="14"/>
      <c r="I10" s="14"/>
      <c r="J10" s="109" t="s">
        <v>2809</v>
      </c>
    </row>
  </sheetData>
  <mergeCells count="5">
    <mergeCell ref="A1:J1"/>
    <mergeCell ref="A2:J2"/>
    <mergeCell ref="A3:A4"/>
    <mergeCell ref="B3:B4"/>
    <mergeCell ref="D3:J3"/>
  </mergeCells>
  <dataValidations count="1">
    <dataValidation type="list" allowBlank="1" showInputMessage="1" showErrorMessage="1" sqref="J9:J20 B11:B1048576" xr:uid="{CA3F6A68-BF60-4EA4-8744-85D3232B9C5C}"/>
  </dataValidations>
  <pageMargins left="0.7" right="0.7" top="0.75" bottom="0.75" header="0.3" footer="0.3"/>
  <pageSetup paperSize="9" orientation="portrait" r:id="rId1"/>
  <headerFooter>
    <oddFooter>&amp;C_x000D_&amp;1#&amp;"Calibri"&amp;10&amp;K008000 Interní informace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A91D46-C6EE-44FE-8CE3-C79569617F29}">
  <sheetPr>
    <tabColor theme="4" tint="-0.249977111117893"/>
  </sheetPr>
  <dimension ref="A1:M10"/>
  <sheetViews>
    <sheetView showGridLines="0" zoomScaleNormal="100" workbookViewId="0">
      <selection activeCell="B10" sqref="B10:D10"/>
    </sheetView>
  </sheetViews>
  <sheetFormatPr defaultColWidth="9.1796875" defaultRowHeight="14.5" x14ac:dyDescent="0.35"/>
  <cols>
    <col min="1" max="1" width="10.7265625" style="97" customWidth="1"/>
    <col min="2" max="2" width="61.26953125" style="21" customWidth="1"/>
    <col min="3" max="3" width="27.7265625" style="21" customWidth="1"/>
    <col min="4" max="4" width="24.453125" style="21" customWidth="1"/>
    <col min="5" max="13" width="15.7265625" style="20" customWidth="1"/>
    <col min="14" max="16384" width="9.1796875" style="21"/>
  </cols>
  <sheetData>
    <row r="1" spans="1:13" ht="33" customHeight="1" x14ac:dyDescent="0.35">
      <c r="A1" s="659" t="s">
        <v>2639</v>
      </c>
      <c r="B1" s="660"/>
      <c r="C1" s="660"/>
      <c r="D1" s="660"/>
      <c r="E1" s="660"/>
      <c r="F1" s="660"/>
      <c r="G1" s="660"/>
      <c r="H1" s="660"/>
      <c r="I1" s="660"/>
      <c r="J1" s="660"/>
      <c r="K1" s="660"/>
      <c r="L1" s="660"/>
      <c r="M1" s="670"/>
    </row>
    <row r="2" spans="1:13" ht="33" customHeight="1" x14ac:dyDescent="0.35">
      <c r="A2" s="671" t="s">
        <v>2640</v>
      </c>
      <c r="B2" s="672"/>
      <c r="C2" s="672"/>
      <c r="D2" s="672"/>
      <c r="E2" s="672"/>
      <c r="F2" s="672"/>
      <c r="G2" s="672"/>
      <c r="H2" s="672"/>
      <c r="I2" s="672"/>
      <c r="J2" s="672"/>
      <c r="K2" s="672"/>
      <c r="L2" s="672"/>
      <c r="M2" s="673"/>
    </row>
    <row r="3" spans="1:13" s="92" customFormat="1" ht="31.5" customHeight="1" x14ac:dyDescent="0.35">
      <c r="A3" s="665" t="s">
        <v>0</v>
      </c>
      <c r="B3" s="665" t="s">
        <v>2641</v>
      </c>
      <c r="C3" s="675" t="s">
        <v>2642</v>
      </c>
      <c r="D3" s="675" t="s">
        <v>2643</v>
      </c>
      <c r="E3" s="655" t="s">
        <v>2644</v>
      </c>
      <c r="F3" s="656"/>
      <c r="G3" s="656"/>
      <c r="H3" s="656"/>
      <c r="I3" s="656"/>
      <c r="J3" s="656"/>
      <c r="K3" s="656"/>
      <c r="L3" s="656"/>
      <c r="M3" s="657"/>
    </row>
    <row r="4" spans="1:13" x14ac:dyDescent="0.35">
      <c r="A4" s="666"/>
      <c r="B4" s="667"/>
      <c r="C4" s="676"/>
      <c r="D4" s="677"/>
      <c r="E4" s="658" t="s">
        <v>2811</v>
      </c>
      <c r="F4" s="656"/>
      <c r="G4" s="657"/>
      <c r="H4" s="658" t="s">
        <v>2812</v>
      </c>
      <c r="I4" s="656"/>
      <c r="J4" s="657"/>
      <c r="K4" s="658" t="s">
        <v>2813</v>
      </c>
      <c r="L4" s="656"/>
      <c r="M4" s="657"/>
    </row>
    <row r="5" spans="1:13" ht="31.5" customHeight="1" x14ac:dyDescent="0.35">
      <c r="A5" s="674"/>
      <c r="B5" s="674"/>
      <c r="C5" s="676"/>
      <c r="D5" s="676"/>
      <c r="E5" s="3" t="s">
        <v>2648</v>
      </c>
      <c r="F5" s="3" t="s">
        <v>2649</v>
      </c>
      <c r="G5" s="3" t="s">
        <v>2650</v>
      </c>
      <c r="H5" s="3" t="s">
        <v>2648</v>
      </c>
      <c r="I5" s="3" t="s">
        <v>2649</v>
      </c>
      <c r="J5" s="3" t="s">
        <v>2650</v>
      </c>
      <c r="K5" s="3" t="s">
        <v>2648</v>
      </c>
      <c r="L5" s="3" t="s">
        <v>2649</v>
      </c>
      <c r="M5" s="3" t="s">
        <v>2650</v>
      </c>
    </row>
    <row r="6" spans="1:13" x14ac:dyDescent="0.35">
      <c r="A6" s="5">
        <v>0</v>
      </c>
      <c r="B6" s="5" t="s">
        <v>2814</v>
      </c>
      <c r="C6" s="14"/>
      <c r="D6" s="14"/>
      <c r="E6" s="98"/>
      <c r="F6" s="98"/>
      <c r="G6" s="98"/>
      <c r="H6" s="99"/>
      <c r="I6" s="99"/>
      <c r="J6" s="99"/>
      <c r="K6" s="98"/>
      <c r="L6" s="98"/>
      <c r="M6" s="98"/>
    </row>
    <row r="7" spans="1:13" ht="116" x14ac:dyDescent="0.35">
      <c r="A7" s="14"/>
      <c r="B7" s="6" t="s">
        <v>2815</v>
      </c>
      <c r="C7" s="96" t="s">
        <v>2816</v>
      </c>
      <c r="D7" s="100"/>
      <c r="E7" s="101"/>
      <c r="F7" s="101"/>
      <c r="G7" s="101"/>
      <c r="H7" s="102"/>
      <c r="I7" s="102"/>
      <c r="J7" s="102"/>
      <c r="K7" s="101"/>
      <c r="L7" s="101"/>
      <c r="M7" s="101"/>
    </row>
    <row r="8" spans="1:13" ht="145" x14ac:dyDescent="0.35">
      <c r="A8" s="14"/>
      <c r="B8" s="107" t="s">
        <v>2817</v>
      </c>
      <c r="C8" s="6" t="s">
        <v>2818</v>
      </c>
      <c r="D8" s="6" t="s">
        <v>2819</v>
      </c>
      <c r="E8" s="101"/>
      <c r="F8" s="101"/>
      <c r="G8" s="101"/>
      <c r="H8" s="102"/>
      <c r="I8" s="102"/>
      <c r="J8" s="102"/>
      <c r="K8" s="101"/>
      <c r="L8" s="101"/>
      <c r="M8" s="101"/>
    </row>
    <row r="9" spans="1:13" ht="101.5" x14ac:dyDescent="0.35">
      <c r="A9" s="14"/>
      <c r="B9" s="107" t="s">
        <v>2820</v>
      </c>
      <c r="C9" s="6" t="s">
        <v>2821</v>
      </c>
      <c r="D9" s="6" t="s">
        <v>2822</v>
      </c>
      <c r="E9" s="101"/>
      <c r="F9" s="101"/>
      <c r="G9" s="101"/>
      <c r="H9" s="102"/>
      <c r="I9" s="102"/>
      <c r="J9" s="102"/>
      <c r="K9" s="101"/>
      <c r="L9" s="101"/>
      <c r="M9" s="101"/>
    </row>
    <row r="10" spans="1:13" ht="290" x14ac:dyDescent="0.35">
      <c r="A10" s="79"/>
      <c r="B10" s="14" t="s">
        <v>2823</v>
      </c>
      <c r="C10" s="6" t="s">
        <v>2824</v>
      </c>
      <c r="D10" s="6" t="s">
        <v>2825</v>
      </c>
      <c r="E10" s="101"/>
      <c r="F10" s="101"/>
      <c r="G10" s="101"/>
      <c r="H10" s="102"/>
      <c r="I10" s="102"/>
      <c r="J10" s="102"/>
      <c r="K10" s="101"/>
      <c r="L10" s="101"/>
      <c r="M10" s="101"/>
    </row>
  </sheetData>
  <mergeCells count="10">
    <mergeCell ref="A1:M1"/>
    <mergeCell ref="A2:M2"/>
    <mergeCell ref="A3:A5"/>
    <mergeCell ref="B3:B5"/>
    <mergeCell ref="C3:C5"/>
    <mergeCell ref="D3:D5"/>
    <mergeCell ref="E3:M3"/>
    <mergeCell ref="E4:G4"/>
    <mergeCell ref="H4:J4"/>
    <mergeCell ref="K4:M4"/>
  </mergeCells>
  <dataValidations count="1">
    <dataValidation type="list" allowBlank="1" showInputMessage="1" showErrorMessage="1" sqref="B6:B1048576" xr:uid="{7574F126-CCF2-412F-870A-43A1F562B8FC}"/>
  </dataValidations>
  <pageMargins left="0.7" right="0.7" top="0.75" bottom="0.75" header="0.3" footer="0.3"/>
  <pageSetup paperSize="9" orientation="portrait" r:id="rId1"/>
  <headerFooter>
    <oddFooter>&amp;C_x000D_&amp;1#&amp;"Calibri"&amp;10&amp;K008000 Interní informace</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EBFF80-9A12-45FF-BD72-7D2FA6C8D791}">
  <sheetPr>
    <tabColor theme="4" tint="-0.249977111117893"/>
  </sheetPr>
  <dimension ref="A1:J29"/>
  <sheetViews>
    <sheetView zoomScale="70" zoomScaleNormal="70" workbookViewId="0">
      <pane ySplit="2" topLeftCell="A28" activePane="bottomLeft" state="frozen"/>
      <selection pane="bottomLeft" activeCell="B29" sqref="B29"/>
    </sheetView>
  </sheetViews>
  <sheetFormatPr defaultColWidth="8.81640625" defaultRowHeight="14.5" x14ac:dyDescent="0.35"/>
  <cols>
    <col min="1" max="1" width="4.26953125" bestFit="1" customWidth="1"/>
    <col min="2" max="2" width="33" customWidth="1"/>
    <col min="3" max="4" width="18.1796875" customWidth="1"/>
    <col min="5" max="10" width="31.7265625" customWidth="1"/>
  </cols>
  <sheetData>
    <row r="1" spans="1:10" x14ac:dyDescent="0.35">
      <c r="A1" s="85"/>
      <c r="B1" s="678" t="s">
        <v>2826</v>
      </c>
      <c r="C1" s="87" t="s">
        <v>2776</v>
      </c>
      <c r="D1" s="680" t="s">
        <v>2827</v>
      </c>
      <c r="E1" s="680"/>
      <c r="F1" s="680"/>
      <c r="G1" s="680"/>
      <c r="H1" s="680"/>
      <c r="I1" s="680"/>
      <c r="J1" s="681"/>
    </row>
    <row r="2" spans="1:10" ht="24.5" x14ac:dyDescent="0.35">
      <c r="A2" s="86" t="s">
        <v>2828</v>
      </c>
      <c r="B2" s="679"/>
      <c r="C2" s="77" t="s">
        <v>2829</v>
      </c>
      <c r="D2" s="77" t="s">
        <v>2830</v>
      </c>
      <c r="E2" s="77" t="s">
        <v>2831</v>
      </c>
      <c r="F2" s="77" t="s">
        <v>2832</v>
      </c>
      <c r="G2" s="77" t="s">
        <v>2833</v>
      </c>
      <c r="H2" s="77" t="s">
        <v>2834</v>
      </c>
      <c r="I2" s="77" t="s">
        <v>2835</v>
      </c>
      <c r="J2" s="77" t="s">
        <v>2836</v>
      </c>
    </row>
    <row r="3" spans="1:10" ht="203" x14ac:dyDescent="0.35">
      <c r="A3" s="78">
        <v>1</v>
      </c>
      <c r="B3" s="6" t="s">
        <v>2837</v>
      </c>
      <c r="C3" s="6" t="s">
        <v>2838</v>
      </c>
      <c r="D3" s="6" t="s">
        <v>2839</v>
      </c>
      <c r="E3" s="6" t="s">
        <v>2840</v>
      </c>
      <c r="F3" s="6" t="s">
        <v>2841</v>
      </c>
      <c r="G3" s="6" t="s">
        <v>2842</v>
      </c>
      <c r="H3" s="6" t="s">
        <v>2843</v>
      </c>
      <c r="I3" s="6" t="s">
        <v>2844</v>
      </c>
      <c r="J3" s="6" t="s">
        <v>2845</v>
      </c>
    </row>
    <row r="4" spans="1:10" ht="275.5" x14ac:dyDescent="0.35">
      <c r="A4" s="78">
        <v>2</v>
      </c>
      <c r="B4" s="6" t="s">
        <v>2846</v>
      </c>
      <c r="C4" s="6" t="s">
        <v>2838</v>
      </c>
      <c r="D4" s="6" t="s">
        <v>2847</v>
      </c>
      <c r="E4" s="6" t="s">
        <v>2848</v>
      </c>
      <c r="F4" s="6" t="s">
        <v>2849</v>
      </c>
      <c r="G4" s="6" t="s">
        <v>2842</v>
      </c>
      <c r="H4" s="6" t="s">
        <v>2017</v>
      </c>
      <c r="I4" s="6" t="s">
        <v>2850</v>
      </c>
      <c r="J4" s="6" t="s">
        <v>2851</v>
      </c>
    </row>
    <row r="5" spans="1:10" ht="275.5" x14ac:dyDescent="0.35">
      <c r="A5" s="78">
        <v>3</v>
      </c>
      <c r="B5" s="6" t="s">
        <v>2852</v>
      </c>
      <c r="C5" s="6" t="s">
        <v>2853</v>
      </c>
      <c r="D5" s="6" t="s">
        <v>2854</v>
      </c>
      <c r="E5" s="6" t="s">
        <v>2855</v>
      </c>
      <c r="F5" s="6" t="s">
        <v>2856</v>
      </c>
      <c r="G5" s="6" t="s">
        <v>2857</v>
      </c>
      <c r="H5" s="6" t="s">
        <v>2858</v>
      </c>
      <c r="I5" s="6" t="s">
        <v>2859</v>
      </c>
      <c r="J5" s="6" t="s">
        <v>2860</v>
      </c>
    </row>
    <row r="6" spans="1:10" ht="232" x14ac:dyDescent="0.35">
      <c r="A6" s="78">
        <v>4</v>
      </c>
      <c r="B6" s="6" t="s">
        <v>2861</v>
      </c>
      <c r="C6" s="6" t="s">
        <v>2838</v>
      </c>
      <c r="D6" s="6" t="s">
        <v>2854</v>
      </c>
      <c r="E6" s="6" t="s">
        <v>2862</v>
      </c>
      <c r="F6" s="6" t="s">
        <v>2863</v>
      </c>
      <c r="G6" s="6" t="s">
        <v>2017</v>
      </c>
      <c r="H6" s="6" t="s">
        <v>2864</v>
      </c>
      <c r="I6" s="6" t="s">
        <v>2865</v>
      </c>
      <c r="J6" s="6" t="s">
        <v>2866</v>
      </c>
    </row>
    <row r="7" spans="1:10" ht="174" x14ac:dyDescent="0.35">
      <c r="A7" s="78">
        <v>5</v>
      </c>
      <c r="B7" s="6" t="s">
        <v>2867</v>
      </c>
      <c r="C7" s="6" t="s">
        <v>2838</v>
      </c>
      <c r="D7" s="6" t="s">
        <v>2854</v>
      </c>
      <c r="E7" s="6" t="s">
        <v>2868</v>
      </c>
      <c r="F7" s="6" t="s">
        <v>2869</v>
      </c>
      <c r="G7" s="6" t="s">
        <v>2017</v>
      </c>
      <c r="H7" s="6" t="s">
        <v>2870</v>
      </c>
      <c r="I7" s="6" t="s">
        <v>2871</v>
      </c>
      <c r="J7" s="6" t="s">
        <v>2872</v>
      </c>
    </row>
    <row r="8" spans="1:10" ht="275.5" x14ac:dyDescent="0.35">
      <c r="A8" s="78">
        <v>6</v>
      </c>
      <c r="B8" s="6" t="s">
        <v>2873</v>
      </c>
      <c r="C8" s="6" t="s">
        <v>2838</v>
      </c>
      <c r="D8" s="6" t="s">
        <v>2854</v>
      </c>
      <c r="E8" s="6" t="s">
        <v>2874</v>
      </c>
      <c r="F8" s="6" t="s">
        <v>2875</v>
      </c>
      <c r="G8" s="6" t="s">
        <v>2876</v>
      </c>
      <c r="H8" s="6" t="s">
        <v>2877</v>
      </c>
      <c r="I8" s="6" t="s">
        <v>2878</v>
      </c>
      <c r="J8" s="6" t="s">
        <v>2879</v>
      </c>
    </row>
    <row r="9" spans="1:10" ht="246.5" x14ac:dyDescent="0.35">
      <c r="A9" s="78">
        <v>7</v>
      </c>
      <c r="B9" s="6" t="s">
        <v>2880</v>
      </c>
      <c r="C9" s="6" t="s">
        <v>2881</v>
      </c>
      <c r="D9" s="6" t="s">
        <v>2854</v>
      </c>
      <c r="E9" s="6" t="s">
        <v>2882</v>
      </c>
      <c r="F9" s="6" t="s">
        <v>2883</v>
      </c>
      <c r="G9" s="6" t="s">
        <v>2884</v>
      </c>
      <c r="H9" s="6" t="s">
        <v>2885</v>
      </c>
      <c r="I9" s="6" t="s">
        <v>2886</v>
      </c>
      <c r="J9" s="6" t="s">
        <v>2887</v>
      </c>
    </row>
    <row r="10" spans="1:10" ht="261" x14ac:dyDescent="0.35">
      <c r="A10" s="78">
        <v>8</v>
      </c>
      <c r="B10" s="6" t="s">
        <v>2888</v>
      </c>
      <c r="C10" s="6" t="s">
        <v>2881</v>
      </c>
      <c r="D10" s="6" t="s">
        <v>2854</v>
      </c>
      <c r="E10" s="6" t="s">
        <v>2889</v>
      </c>
      <c r="F10" s="6" t="s">
        <v>2890</v>
      </c>
      <c r="G10" s="6" t="s">
        <v>2017</v>
      </c>
      <c r="H10" s="6" t="s">
        <v>2891</v>
      </c>
      <c r="I10" s="6" t="s">
        <v>2892</v>
      </c>
      <c r="J10" s="6" t="s">
        <v>2893</v>
      </c>
    </row>
    <row r="11" spans="1:10" ht="217.5" x14ac:dyDescent="0.35">
      <c r="A11" s="78">
        <v>9</v>
      </c>
      <c r="B11" s="6" t="s">
        <v>2894</v>
      </c>
      <c r="C11" s="6" t="s">
        <v>2881</v>
      </c>
      <c r="D11" s="6" t="s">
        <v>2854</v>
      </c>
      <c r="E11" s="6" t="s">
        <v>2895</v>
      </c>
      <c r="F11" s="6" t="s">
        <v>2896</v>
      </c>
      <c r="G11" s="6" t="s">
        <v>2017</v>
      </c>
      <c r="H11" s="6" t="s">
        <v>2897</v>
      </c>
      <c r="I11" s="6" t="s">
        <v>2898</v>
      </c>
      <c r="J11" s="6" t="s">
        <v>2899</v>
      </c>
    </row>
    <row r="12" spans="1:10" ht="203" x14ac:dyDescent="0.35">
      <c r="A12" s="78">
        <v>10</v>
      </c>
      <c r="B12" s="6" t="s">
        <v>2900</v>
      </c>
      <c r="C12" s="6" t="s">
        <v>2881</v>
      </c>
      <c r="D12" s="6" t="s">
        <v>2854</v>
      </c>
      <c r="E12" s="6" t="s">
        <v>2901</v>
      </c>
      <c r="F12" s="6" t="s">
        <v>2902</v>
      </c>
      <c r="G12" s="6" t="s">
        <v>2017</v>
      </c>
      <c r="H12" s="6" t="s">
        <v>2903</v>
      </c>
      <c r="I12" s="6" t="s">
        <v>2904</v>
      </c>
      <c r="J12" s="6" t="s">
        <v>2905</v>
      </c>
    </row>
    <row r="13" spans="1:10" ht="188.5" x14ac:dyDescent="0.35">
      <c r="A13" s="78">
        <v>11</v>
      </c>
      <c r="B13" s="6" t="s">
        <v>2906</v>
      </c>
      <c r="C13" s="6" t="s">
        <v>2881</v>
      </c>
      <c r="D13" s="6" t="s">
        <v>2854</v>
      </c>
      <c r="E13" s="6" t="s">
        <v>2907</v>
      </c>
      <c r="F13" s="6" t="s">
        <v>2908</v>
      </c>
      <c r="G13" s="6" t="s">
        <v>2017</v>
      </c>
      <c r="H13" s="6" t="s">
        <v>2909</v>
      </c>
      <c r="I13" s="6" t="s">
        <v>2910</v>
      </c>
      <c r="J13" s="6" t="s">
        <v>2911</v>
      </c>
    </row>
    <row r="14" spans="1:10" ht="159.5" x14ac:dyDescent="0.35">
      <c r="A14" s="78">
        <v>12</v>
      </c>
      <c r="B14" s="6" t="s">
        <v>2912</v>
      </c>
      <c r="C14" s="6" t="s">
        <v>2881</v>
      </c>
      <c r="D14" s="6" t="s">
        <v>2847</v>
      </c>
      <c r="E14" s="6" t="s">
        <v>2913</v>
      </c>
      <c r="F14" s="6" t="s">
        <v>2914</v>
      </c>
      <c r="G14" s="6" t="s">
        <v>2017</v>
      </c>
      <c r="H14" s="6" t="s">
        <v>2915</v>
      </c>
      <c r="I14" s="6" t="s">
        <v>2916</v>
      </c>
      <c r="J14" s="6" t="s">
        <v>2917</v>
      </c>
    </row>
    <row r="15" spans="1:10" ht="174" x14ac:dyDescent="0.35">
      <c r="A15" s="78">
        <v>13</v>
      </c>
      <c r="B15" s="6" t="s">
        <v>2918</v>
      </c>
      <c r="C15" s="6" t="s">
        <v>2881</v>
      </c>
      <c r="D15" s="6" t="s">
        <v>2847</v>
      </c>
      <c r="E15" s="6" t="s">
        <v>2919</v>
      </c>
      <c r="F15" s="6" t="s">
        <v>2920</v>
      </c>
      <c r="G15" s="6" t="s">
        <v>2017</v>
      </c>
      <c r="H15" s="6" t="s">
        <v>2921</v>
      </c>
      <c r="I15" s="6" t="s">
        <v>2922</v>
      </c>
      <c r="J15" s="6" t="s">
        <v>2923</v>
      </c>
    </row>
    <row r="16" spans="1:10" ht="319" x14ac:dyDescent="0.35">
      <c r="A16" s="78">
        <v>14</v>
      </c>
      <c r="B16" s="6" t="s">
        <v>2924</v>
      </c>
      <c r="C16" s="6" t="s">
        <v>2881</v>
      </c>
      <c r="D16" s="6" t="s">
        <v>2847</v>
      </c>
      <c r="E16" s="6" t="s">
        <v>2925</v>
      </c>
      <c r="F16" s="6" t="s">
        <v>2926</v>
      </c>
      <c r="G16" s="6" t="s">
        <v>2017</v>
      </c>
      <c r="H16" s="6" t="s">
        <v>2927</v>
      </c>
      <c r="I16" s="6" t="s">
        <v>2928</v>
      </c>
      <c r="J16" s="6" t="s">
        <v>2929</v>
      </c>
    </row>
    <row r="17" spans="1:10" ht="246.5" x14ac:dyDescent="0.35">
      <c r="A17" s="78">
        <v>15</v>
      </c>
      <c r="B17" s="6" t="s">
        <v>2930</v>
      </c>
      <c r="C17" s="6" t="s">
        <v>2881</v>
      </c>
      <c r="D17" s="6" t="s">
        <v>2847</v>
      </c>
      <c r="E17" s="6" t="s">
        <v>2931</v>
      </c>
      <c r="F17" s="6" t="s">
        <v>2932</v>
      </c>
      <c r="G17" s="6" t="s">
        <v>2017</v>
      </c>
      <c r="H17" s="6" t="s">
        <v>2933</v>
      </c>
      <c r="I17" s="6" t="s">
        <v>2934</v>
      </c>
      <c r="J17" s="6" t="s">
        <v>2935</v>
      </c>
    </row>
    <row r="18" spans="1:10" ht="275.5" x14ac:dyDescent="0.35">
      <c r="A18" s="78">
        <v>16</v>
      </c>
      <c r="B18" s="6" t="s">
        <v>2936</v>
      </c>
      <c r="C18" s="6" t="s">
        <v>2937</v>
      </c>
      <c r="D18" s="6" t="s">
        <v>2938</v>
      </c>
      <c r="E18" s="6" t="s">
        <v>2939</v>
      </c>
      <c r="F18" s="6" t="s">
        <v>2940</v>
      </c>
      <c r="G18" s="6" t="s">
        <v>2941</v>
      </c>
      <c r="H18" s="6" t="s">
        <v>2942</v>
      </c>
      <c r="I18" s="6" t="s">
        <v>2943</v>
      </c>
      <c r="J18" s="6" t="s">
        <v>2944</v>
      </c>
    </row>
    <row r="19" spans="1:10" ht="174" x14ac:dyDescent="0.35">
      <c r="A19" s="78">
        <v>17</v>
      </c>
      <c r="B19" s="6" t="s">
        <v>2945</v>
      </c>
      <c r="C19" s="6" t="s">
        <v>2937</v>
      </c>
      <c r="D19" s="6" t="s">
        <v>2946</v>
      </c>
      <c r="E19" s="6" t="s">
        <v>2947</v>
      </c>
      <c r="F19" s="6" t="s">
        <v>2948</v>
      </c>
      <c r="G19" s="6" t="s">
        <v>2941</v>
      </c>
      <c r="H19" s="6" t="s">
        <v>2949</v>
      </c>
      <c r="I19" s="6" t="s">
        <v>2950</v>
      </c>
      <c r="J19" s="6" t="s">
        <v>2951</v>
      </c>
    </row>
    <row r="20" spans="1:10" ht="409.5" x14ac:dyDescent="0.35">
      <c r="A20" s="78">
        <v>18</v>
      </c>
      <c r="B20" s="6" t="s">
        <v>2952</v>
      </c>
      <c r="C20" s="6" t="s">
        <v>2953</v>
      </c>
      <c r="D20" s="6" t="s">
        <v>2954</v>
      </c>
      <c r="E20" s="6" t="s">
        <v>2955</v>
      </c>
      <c r="F20" s="6" t="s">
        <v>2956</v>
      </c>
      <c r="G20" s="6" t="s">
        <v>2957</v>
      </c>
      <c r="H20" s="6" t="s">
        <v>2958</v>
      </c>
      <c r="I20" s="6" t="s">
        <v>2959</v>
      </c>
      <c r="J20" s="6" t="s">
        <v>2960</v>
      </c>
    </row>
    <row r="21" spans="1:10" ht="217.5" x14ac:dyDescent="0.35">
      <c r="A21" s="78">
        <v>19</v>
      </c>
      <c r="B21" s="6" t="s">
        <v>2961</v>
      </c>
      <c r="C21" s="6" t="s">
        <v>2962</v>
      </c>
      <c r="D21" s="6" t="s">
        <v>2847</v>
      </c>
      <c r="E21" s="6" t="s">
        <v>2963</v>
      </c>
      <c r="F21" s="6" t="s">
        <v>2964</v>
      </c>
      <c r="G21" s="6" t="s">
        <v>2017</v>
      </c>
      <c r="H21" s="6" t="s">
        <v>2965</v>
      </c>
      <c r="I21" s="6" t="s">
        <v>2966</v>
      </c>
      <c r="J21" s="6" t="s">
        <v>2967</v>
      </c>
    </row>
    <row r="22" spans="1:10" ht="217.5" x14ac:dyDescent="0.35">
      <c r="A22" s="78">
        <v>20</v>
      </c>
      <c r="B22" s="6" t="s">
        <v>2968</v>
      </c>
      <c r="C22" s="6" t="s">
        <v>2962</v>
      </c>
      <c r="D22" s="6" t="s">
        <v>2847</v>
      </c>
      <c r="E22" s="6" t="s">
        <v>2969</v>
      </c>
      <c r="F22" s="6" t="s">
        <v>2970</v>
      </c>
      <c r="G22" s="6" t="s">
        <v>2017</v>
      </c>
      <c r="H22" s="6" t="s">
        <v>2971</v>
      </c>
      <c r="I22" s="6" t="s">
        <v>2972</v>
      </c>
      <c r="J22" s="6" t="s">
        <v>2973</v>
      </c>
    </row>
    <row r="23" spans="1:10" ht="217.5" x14ac:dyDescent="0.35">
      <c r="A23" s="78">
        <v>21</v>
      </c>
      <c r="B23" s="6" t="s">
        <v>2974</v>
      </c>
      <c r="C23" s="6" t="s">
        <v>2962</v>
      </c>
      <c r="D23" s="6" t="s">
        <v>2854</v>
      </c>
      <c r="E23" s="6" t="s">
        <v>2975</v>
      </c>
      <c r="F23" s="6" t="s">
        <v>2976</v>
      </c>
      <c r="G23" s="6" t="s">
        <v>2017</v>
      </c>
      <c r="H23" s="6" t="s">
        <v>2977</v>
      </c>
      <c r="I23" s="6" t="s">
        <v>2978</v>
      </c>
      <c r="J23" s="6" t="s">
        <v>2979</v>
      </c>
    </row>
    <row r="24" spans="1:10" ht="232" x14ac:dyDescent="0.35">
      <c r="A24" s="78">
        <v>22</v>
      </c>
      <c r="B24" s="6" t="s">
        <v>2980</v>
      </c>
      <c r="C24" s="6" t="s">
        <v>2853</v>
      </c>
      <c r="D24" s="6" t="s">
        <v>2847</v>
      </c>
      <c r="E24" s="6" t="s">
        <v>2981</v>
      </c>
      <c r="F24" s="6" t="s">
        <v>2982</v>
      </c>
      <c r="G24" s="6" t="s">
        <v>2017</v>
      </c>
      <c r="H24" s="6" t="s">
        <v>2983</v>
      </c>
      <c r="I24" s="6" t="s">
        <v>2984</v>
      </c>
      <c r="J24" s="6" t="s">
        <v>2979</v>
      </c>
    </row>
    <row r="25" spans="1:10" ht="188.5" x14ac:dyDescent="0.35">
      <c r="A25" s="78">
        <v>23</v>
      </c>
      <c r="B25" s="6" t="s">
        <v>2985</v>
      </c>
      <c r="C25" s="6" t="s">
        <v>2937</v>
      </c>
      <c r="D25" s="6" t="s">
        <v>2986</v>
      </c>
      <c r="E25" s="6" t="s">
        <v>2987</v>
      </c>
      <c r="F25" s="6" t="s">
        <v>2988</v>
      </c>
      <c r="G25" s="6" t="s">
        <v>2017</v>
      </c>
      <c r="H25" s="6" t="s">
        <v>2989</v>
      </c>
      <c r="I25" s="6" t="s">
        <v>2990</v>
      </c>
      <c r="J25" s="6" t="s">
        <v>2991</v>
      </c>
    </row>
    <row r="26" spans="1:10" ht="409.5" x14ac:dyDescent="0.35">
      <c r="A26" s="78">
        <v>24</v>
      </c>
      <c r="B26" s="6" t="s">
        <v>2992</v>
      </c>
      <c r="C26" s="6" t="s">
        <v>2993</v>
      </c>
      <c r="D26" s="6" t="s">
        <v>2994</v>
      </c>
      <c r="E26" s="6" t="s">
        <v>2995</v>
      </c>
      <c r="F26" s="6" t="s">
        <v>2996</v>
      </c>
      <c r="G26" s="6" t="s">
        <v>2017</v>
      </c>
      <c r="H26" s="6" t="s">
        <v>2997</v>
      </c>
      <c r="I26" s="6" t="s">
        <v>2998</v>
      </c>
      <c r="J26" s="6" t="s">
        <v>2999</v>
      </c>
    </row>
    <row r="27" spans="1:10" ht="217.5" x14ac:dyDescent="0.35">
      <c r="A27" s="78">
        <v>25</v>
      </c>
      <c r="B27" s="6" t="s">
        <v>3000</v>
      </c>
      <c r="C27" s="6" t="s">
        <v>2962</v>
      </c>
      <c r="D27" s="6" t="s">
        <v>2854</v>
      </c>
      <c r="E27" s="6" t="s">
        <v>3001</v>
      </c>
      <c r="F27" s="6" t="s">
        <v>3002</v>
      </c>
      <c r="G27" s="6" t="s">
        <v>2017</v>
      </c>
      <c r="H27" s="6" t="s">
        <v>3003</v>
      </c>
      <c r="I27" s="6" t="s">
        <v>3004</v>
      </c>
      <c r="J27" s="6" t="s">
        <v>3005</v>
      </c>
    </row>
    <row r="28" spans="1:10" ht="409.5" x14ac:dyDescent="0.35">
      <c r="A28" s="78">
        <v>26</v>
      </c>
      <c r="B28" s="6" t="s">
        <v>3006</v>
      </c>
      <c r="C28" s="6" t="s">
        <v>2993</v>
      </c>
      <c r="D28" s="6" t="s">
        <v>2994</v>
      </c>
      <c r="E28" s="6" t="s">
        <v>3007</v>
      </c>
      <c r="F28" s="6" t="s">
        <v>3008</v>
      </c>
      <c r="G28" s="6" t="s">
        <v>3009</v>
      </c>
      <c r="H28" s="6" t="s">
        <v>3010</v>
      </c>
      <c r="I28" s="6" t="s">
        <v>3011</v>
      </c>
      <c r="J28" s="6" t="s">
        <v>3012</v>
      </c>
    </row>
    <row r="29" spans="1:10" ht="203" x14ac:dyDescent="0.35">
      <c r="A29" s="78">
        <v>27</v>
      </c>
      <c r="B29" s="6" t="s">
        <v>3013</v>
      </c>
      <c r="C29" s="6" t="s">
        <v>3014</v>
      </c>
      <c r="D29" s="6" t="s">
        <v>2994</v>
      </c>
      <c r="E29" s="6" t="s">
        <v>3015</v>
      </c>
      <c r="F29" s="6" t="s">
        <v>3016</v>
      </c>
      <c r="G29" s="6" t="s">
        <v>3009</v>
      </c>
      <c r="H29" s="6" t="s">
        <v>3017</v>
      </c>
      <c r="I29" s="6" t="s">
        <v>3018</v>
      </c>
      <c r="J29" s="6" t="s">
        <v>3019</v>
      </c>
    </row>
  </sheetData>
  <mergeCells count="2">
    <mergeCell ref="B1:B2"/>
    <mergeCell ref="D1:J1"/>
  </mergeCells>
  <pageMargins left="0.7" right="0.7" top="0.75" bottom="0.75" header="0.3" footer="0.3"/>
  <headerFooter>
    <oddFooter>&amp;C_x000D_&amp;1#&amp;"Calibri"&amp;10&amp;K008000 Interní informace</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C3603-64C9-4E03-BA19-E648FA18E6DD}">
  <sheetPr>
    <tabColor theme="4" tint="-0.249977111117893"/>
  </sheetPr>
  <dimension ref="A1:M39"/>
  <sheetViews>
    <sheetView showGridLines="0" topLeftCell="A31" zoomScale="85" zoomScaleNormal="85" workbookViewId="0">
      <selection activeCell="B33" sqref="B33"/>
    </sheetView>
  </sheetViews>
  <sheetFormatPr defaultColWidth="10.26953125" defaultRowHeight="14.5" x14ac:dyDescent="0.35"/>
  <cols>
    <col min="1" max="1" width="10.7265625" style="19" customWidth="1"/>
    <col min="2" max="2" width="75.26953125" style="1" bestFit="1" customWidth="1"/>
    <col min="3" max="3" width="51.453125" style="1" customWidth="1"/>
    <col min="4" max="4" width="17.81640625" style="1" bestFit="1" customWidth="1"/>
    <col min="5" max="13" width="15.453125" style="20" customWidth="1"/>
    <col min="14" max="16384" width="10.26953125" style="1"/>
  </cols>
  <sheetData>
    <row r="1" spans="1:13" ht="33" customHeight="1" x14ac:dyDescent="0.35">
      <c r="A1" s="641" t="s">
        <v>2639</v>
      </c>
      <c r="B1" s="642"/>
      <c r="C1" s="642"/>
      <c r="D1" s="642"/>
      <c r="E1" s="642"/>
      <c r="F1" s="642"/>
      <c r="G1" s="642"/>
      <c r="H1" s="642"/>
      <c r="I1" s="642"/>
      <c r="J1" s="642"/>
      <c r="K1" s="642"/>
      <c r="L1" s="642"/>
      <c r="M1" s="643"/>
    </row>
    <row r="2" spans="1:13" ht="33" customHeight="1" x14ac:dyDescent="0.35">
      <c r="A2" s="644" t="s">
        <v>2640</v>
      </c>
      <c r="B2" s="645"/>
      <c r="C2" s="645"/>
      <c r="D2" s="645"/>
      <c r="E2" s="645"/>
      <c r="F2" s="645"/>
      <c r="G2" s="645"/>
      <c r="H2" s="645"/>
      <c r="I2" s="645"/>
      <c r="J2" s="645"/>
      <c r="K2" s="645"/>
      <c r="L2" s="645"/>
      <c r="M2" s="646"/>
    </row>
    <row r="3" spans="1:13" s="2" customFormat="1" ht="31.5" customHeight="1" x14ac:dyDescent="0.35">
      <c r="A3" s="682" t="s">
        <v>0</v>
      </c>
      <c r="B3" s="682" t="s">
        <v>2641</v>
      </c>
      <c r="C3" s="686" t="s">
        <v>2642</v>
      </c>
      <c r="D3" s="686" t="s">
        <v>2643</v>
      </c>
      <c r="E3" s="655" t="s">
        <v>2644</v>
      </c>
      <c r="F3" s="656"/>
      <c r="G3" s="656"/>
      <c r="H3" s="656"/>
      <c r="I3" s="656"/>
      <c r="J3" s="656"/>
      <c r="K3" s="656"/>
      <c r="L3" s="656"/>
      <c r="M3" s="657"/>
    </row>
    <row r="4" spans="1:13" x14ac:dyDescent="0.35">
      <c r="A4" s="683"/>
      <c r="B4" s="685"/>
      <c r="C4" s="687"/>
      <c r="D4" s="688"/>
      <c r="E4" s="658" t="s">
        <v>2645</v>
      </c>
      <c r="F4" s="656"/>
      <c r="G4" s="657"/>
      <c r="H4" s="658" t="s">
        <v>2646</v>
      </c>
      <c r="I4" s="656"/>
      <c r="J4" s="657"/>
      <c r="K4" s="658" t="s">
        <v>2647</v>
      </c>
      <c r="L4" s="656"/>
      <c r="M4" s="657"/>
    </row>
    <row r="5" spans="1:13" ht="31.5" customHeight="1" x14ac:dyDescent="0.35">
      <c r="A5" s="684"/>
      <c r="B5" s="684"/>
      <c r="C5" s="687"/>
      <c r="D5" s="687"/>
      <c r="E5" s="3" t="s">
        <v>2648</v>
      </c>
      <c r="F5" s="3" t="s">
        <v>2649</v>
      </c>
      <c r="G5" s="3" t="s">
        <v>2650</v>
      </c>
      <c r="H5" s="3" t="s">
        <v>2648</v>
      </c>
      <c r="I5" s="3" t="s">
        <v>2649</v>
      </c>
      <c r="J5" s="3" t="s">
        <v>2650</v>
      </c>
      <c r="K5" s="3" t="s">
        <v>2648</v>
      </c>
      <c r="L5" s="3" t="s">
        <v>2649</v>
      </c>
      <c r="M5" s="3" t="s">
        <v>2650</v>
      </c>
    </row>
    <row r="6" spans="1:13" x14ac:dyDescent="0.35">
      <c r="A6" s="4" t="s">
        <v>2651</v>
      </c>
      <c r="B6" s="5" t="s">
        <v>2652</v>
      </c>
      <c r="C6" s="6"/>
      <c r="D6" s="7" t="s">
        <v>2653</v>
      </c>
      <c r="E6" s="8">
        <v>1.1862281336756364E-3</v>
      </c>
      <c r="F6" s="9">
        <v>2.2423103774999783E-3</v>
      </c>
      <c r="G6" s="10" t="s">
        <v>2654</v>
      </c>
      <c r="H6" s="11">
        <v>4.5027287089292054E-3</v>
      </c>
      <c r="I6" s="11">
        <v>3.8948755948939205E-3</v>
      </c>
      <c r="J6" s="12" t="s">
        <v>2654</v>
      </c>
      <c r="K6" s="9">
        <v>6.2502311332487412E-3</v>
      </c>
      <c r="L6" s="9">
        <v>3.3725043613504579E-3</v>
      </c>
      <c r="M6" s="10" t="s">
        <v>2654</v>
      </c>
    </row>
    <row r="7" spans="1:13" x14ac:dyDescent="0.35">
      <c r="A7" s="13">
        <v>1</v>
      </c>
      <c r="B7" s="14" t="s">
        <v>2655</v>
      </c>
      <c r="C7" s="6"/>
      <c r="D7" s="7" t="s">
        <v>2653</v>
      </c>
      <c r="E7" s="9">
        <v>-8.1324649833570021E-5</v>
      </c>
      <c r="F7" s="9">
        <v>8.026364160985673E-4</v>
      </c>
      <c r="G7" s="15" t="s">
        <v>2654</v>
      </c>
      <c r="H7" s="11">
        <v>7.4242927910472931E-5</v>
      </c>
      <c r="I7" s="11">
        <v>1.2922202472867011E-3</v>
      </c>
      <c r="J7" s="16" t="s">
        <v>2654</v>
      </c>
      <c r="K7" s="9">
        <v>1.4428875821961287E-3</v>
      </c>
      <c r="L7" s="9">
        <v>1.0699349960621154E-3</v>
      </c>
      <c r="M7" s="15" t="s">
        <v>2654</v>
      </c>
    </row>
    <row r="8" spans="1:13" ht="145" x14ac:dyDescent="0.35">
      <c r="A8" s="17" t="s">
        <v>2656</v>
      </c>
      <c r="B8" s="14" t="s">
        <v>2657</v>
      </c>
      <c r="C8" s="6" t="s">
        <v>2658</v>
      </c>
      <c r="D8" s="7" t="s">
        <v>2653</v>
      </c>
      <c r="E8" s="9">
        <v>-3.2658472143953801E-5</v>
      </c>
      <c r="F8" s="9">
        <v>7.3812437578979498E-5</v>
      </c>
      <c r="G8" s="15" t="s">
        <v>2654</v>
      </c>
      <c r="H8" s="11">
        <v>1.194077987576315E-5</v>
      </c>
      <c r="I8" s="11">
        <v>1.2176300112098882E-4</v>
      </c>
      <c r="J8" s="16" t="s">
        <v>2654</v>
      </c>
      <c r="K8" s="9">
        <v>1.3005480782979367E-4</v>
      </c>
      <c r="L8" s="9">
        <v>9.0470369898731958E-5</v>
      </c>
      <c r="M8" s="15" t="s">
        <v>2654</v>
      </c>
    </row>
    <row r="9" spans="1:13" ht="29" x14ac:dyDescent="0.35">
      <c r="A9" s="17" t="s">
        <v>2659</v>
      </c>
      <c r="B9" s="14" t="s">
        <v>3020</v>
      </c>
      <c r="C9" s="6" t="s">
        <v>2661</v>
      </c>
      <c r="D9" s="7" t="s">
        <v>2653</v>
      </c>
      <c r="E9" s="9">
        <v>7.7847770145744699E-6</v>
      </c>
      <c r="F9" s="9">
        <v>7.8468142241661099E-6</v>
      </c>
      <c r="G9" s="15" t="s">
        <v>2654</v>
      </c>
      <c r="H9" s="11">
        <v>1.2188723452766199E-7</v>
      </c>
      <c r="I9" s="11">
        <v>1.2095825861368999E-5</v>
      </c>
      <c r="J9" s="16" t="s">
        <v>2654</v>
      </c>
      <c r="K9" s="9">
        <v>3.0905598094044302E-6</v>
      </c>
      <c r="L9" s="9">
        <v>1.1433790316761601E-5</v>
      </c>
      <c r="M9" s="15" t="s">
        <v>2654</v>
      </c>
    </row>
    <row r="10" spans="1:13" ht="116" x14ac:dyDescent="0.35">
      <c r="A10" s="18" t="s">
        <v>2662</v>
      </c>
      <c r="B10" s="14" t="s">
        <v>3021</v>
      </c>
      <c r="C10" s="6" t="s">
        <v>2664</v>
      </c>
      <c r="D10" s="7" t="s">
        <v>2653</v>
      </c>
      <c r="E10" s="9">
        <v>-5.0458328310409895E-5</v>
      </c>
      <c r="F10" s="9">
        <v>1.6281217475655501E-4</v>
      </c>
      <c r="G10" s="15" t="s">
        <v>2654</v>
      </c>
      <c r="H10" s="11">
        <v>-2.3360713840125899E-5</v>
      </c>
      <c r="I10" s="11">
        <v>3.4281591238172199E-4</v>
      </c>
      <c r="J10" s="16" t="s">
        <v>2654</v>
      </c>
      <c r="K10" s="9">
        <v>4.55883232411525E-4</v>
      </c>
      <c r="L10" s="9">
        <v>3.2868235034721999E-4</v>
      </c>
      <c r="M10" s="15" t="s">
        <v>2654</v>
      </c>
    </row>
    <row r="11" spans="1:13" ht="333.5" x14ac:dyDescent="0.35">
      <c r="A11" s="17" t="s">
        <v>2665</v>
      </c>
      <c r="B11" s="14" t="s">
        <v>2666</v>
      </c>
      <c r="C11" s="6" t="s">
        <v>2667</v>
      </c>
      <c r="D11" s="7" t="s">
        <v>2653</v>
      </c>
      <c r="E11" s="9">
        <v>7.1563148489994395E-5</v>
      </c>
      <c r="F11" s="9">
        <v>1.7030653024441257E-4</v>
      </c>
      <c r="G11" s="15" t="s">
        <v>2654</v>
      </c>
      <c r="H11" s="11">
        <v>7.7909810785703525E-5</v>
      </c>
      <c r="I11" s="11">
        <v>2.6150878751085598E-4</v>
      </c>
      <c r="J11" s="16" t="s">
        <v>2654</v>
      </c>
      <c r="K11" s="9">
        <v>2.9308965424656958E-4</v>
      </c>
      <c r="L11" s="9">
        <v>1.9614489231956062E-4</v>
      </c>
      <c r="M11" s="15" t="s">
        <v>2654</v>
      </c>
    </row>
    <row r="12" spans="1:13" ht="101.5" x14ac:dyDescent="0.35">
      <c r="A12" s="17" t="s">
        <v>2668</v>
      </c>
      <c r="B12" s="14" t="s">
        <v>2669</v>
      </c>
      <c r="C12" s="6" t="s">
        <v>2670</v>
      </c>
      <c r="D12" s="7" t="s">
        <v>2653</v>
      </c>
      <c r="E12" s="9">
        <v>-5.6278046633218004E-5</v>
      </c>
      <c r="F12" s="9">
        <v>2.3426733182407798E-4</v>
      </c>
      <c r="G12" s="15" t="s">
        <v>2654</v>
      </c>
      <c r="H12" s="11">
        <v>3.35545590446351E-6</v>
      </c>
      <c r="I12" s="11">
        <v>3.54588220959906E-4</v>
      </c>
      <c r="J12" s="16" t="s">
        <v>2654</v>
      </c>
      <c r="K12" s="9">
        <v>4.1363418312445605E-4</v>
      </c>
      <c r="L12" s="9">
        <v>2.8701582513490599E-4</v>
      </c>
      <c r="M12" s="15" t="s">
        <v>2654</v>
      </c>
    </row>
    <row r="13" spans="1:13" ht="101.5" x14ac:dyDescent="0.35">
      <c r="A13" s="17" t="s">
        <v>2671</v>
      </c>
      <c r="B13" s="14" t="s">
        <v>2672</v>
      </c>
      <c r="C13" s="6" t="s">
        <v>2673</v>
      </c>
      <c r="D13" s="7" t="s">
        <v>2653</v>
      </c>
      <c r="E13" s="9">
        <v>-2.1277728250557199E-5</v>
      </c>
      <c r="F13" s="9">
        <v>1.5359112747037609E-4</v>
      </c>
      <c r="G13" s="15" t="s">
        <v>2654</v>
      </c>
      <c r="H13" s="11">
        <v>4.27570795014098E-6</v>
      </c>
      <c r="I13" s="11">
        <v>1.9944849945185931E-4</v>
      </c>
      <c r="J13" s="16" t="s">
        <v>2654</v>
      </c>
      <c r="K13" s="9">
        <v>1.4713514477437999E-4</v>
      </c>
      <c r="L13" s="9">
        <v>1.561877680449352E-4</v>
      </c>
      <c r="M13" s="15" t="s">
        <v>2654</v>
      </c>
    </row>
    <row r="14" spans="1:13" x14ac:dyDescent="0.35">
      <c r="A14" s="13" t="s">
        <v>2677</v>
      </c>
      <c r="B14" s="14" t="s">
        <v>2678</v>
      </c>
      <c r="C14" s="6"/>
      <c r="D14" s="7" t="s">
        <v>2653</v>
      </c>
      <c r="E14" s="9">
        <v>1.4307691558348428E-3</v>
      </c>
      <c r="F14" s="9">
        <v>8.467929729519824E-4</v>
      </c>
      <c r="G14" s="15" t="s">
        <v>2654</v>
      </c>
      <c r="H14" s="11">
        <v>3.1377694780639893E-3</v>
      </c>
      <c r="I14" s="11">
        <v>5.025687273260142E-4</v>
      </c>
      <c r="J14" s="16" t="s">
        <v>2654</v>
      </c>
      <c r="K14" s="9">
        <v>1.9027504355306759E-3</v>
      </c>
      <c r="L14" s="9">
        <v>2.8029443025423539E-4</v>
      </c>
      <c r="M14" s="15" t="s">
        <v>2654</v>
      </c>
    </row>
    <row r="15" spans="1:13" ht="130.5" x14ac:dyDescent="0.35">
      <c r="A15" s="17" t="s">
        <v>2679</v>
      </c>
      <c r="B15" s="14" t="s">
        <v>3022</v>
      </c>
      <c r="C15" s="6" t="s">
        <v>2681</v>
      </c>
      <c r="D15" s="7" t="s">
        <v>2653</v>
      </c>
      <c r="E15" s="9">
        <v>5.0592171715069223E-4</v>
      </c>
      <c r="F15" s="9">
        <v>4.1185227933682211E-4</v>
      </c>
      <c r="G15" s="15" t="s">
        <v>2654</v>
      </c>
      <c r="H15" s="11">
        <v>8.1649227826008396E-4</v>
      </c>
      <c r="I15" s="11">
        <v>2.0947231162859997E-5</v>
      </c>
      <c r="J15" s="16" t="s">
        <v>2654</v>
      </c>
      <c r="K15" s="9">
        <v>5.3157564890593545E-4</v>
      </c>
      <c r="L15" s="9">
        <v>1.107215439704045E-4</v>
      </c>
      <c r="M15" s="15" t="s">
        <v>2654</v>
      </c>
    </row>
    <row r="16" spans="1:13" ht="58" x14ac:dyDescent="0.35">
      <c r="A16" s="17" t="s">
        <v>2682</v>
      </c>
      <c r="B16" s="14" t="s">
        <v>3023</v>
      </c>
      <c r="C16" s="6" t="s">
        <v>2684</v>
      </c>
      <c r="D16" s="7" t="s">
        <v>2653</v>
      </c>
      <c r="E16" s="9">
        <v>-4.9906200502714E-5</v>
      </c>
      <c r="F16" s="9">
        <v>-3.1918223090343604E-5</v>
      </c>
      <c r="G16" s="15" t="s">
        <v>2654</v>
      </c>
      <c r="H16" s="11">
        <v>2.8966057462653799E-4</v>
      </c>
      <c r="I16" s="11">
        <v>8.7800701202844791E-5</v>
      </c>
      <c r="J16" s="16" t="s">
        <v>2654</v>
      </c>
      <c r="K16" s="9">
        <v>2.0602105573264099E-4</v>
      </c>
      <c r="L16" s="9">
        <v>2.01554606085175E-5</v>
      </c>
      <c r="M16" s="15" t="s">
        <v>2654</v>
      </c>
    </row>
    <row r="17" spans="1:13" ht="87" x14ac:dyDescent="0.35">
      <c r="A17" s="17" t="s">
        <v>2685</v>
      </c>
      <c r="B17" s="14" t="s">
        <v>2686</v>
      </c>
      <c r="C17" s="6" t="s">
        <v>2687</v>
      </c>
      <c r="D17" s="7" t="s">
        <v>2653</v>
      </c>
      <c r="E17" s="9">
        <v>1.4591539041397504E-4</v>
      </c>
      <c r="F17" s="9">
        <v>6.2484009122343296E-5</v>
      </c>
      <c r="G17" s="15" t="s">
        <v>2654</v>
      </c>
      <c r="H17" s="11">
        <v>3.0349926591832733E-4</v>
      </c>
      <c r="I17" s="11">
        <v>2.4618614103299998E-5</v>
      </c>
      <c r="J17" s="16" t="s">
        <v>2654</v>
      </c>
      <c r="K17" s="9">
        <v>7.5804320201822096E-5</v>
      </c>
      <c r="L17" s="9">
        <v>1.0998158403774381E-5</v>
      </c>
      <c r="M17" s="15" t="s">
        <v>2654</v>
      </c>
    </row>
    <row r="18" spans="1:13" ht="43.5" x14ac:dyDescent="0.35">
      <c r="A18" s="17" t="s">
        <v>2688</v>
      </c>
      <c r="B18" s="14" t="s">
        <v>2689</v>
      </c>
      <c r="C18" s="6" t="s">
        <v>2690</v>
      </c>
      <c r="D18" s="7" t="s">
        <v>2653</v>
      </c>
      <c r="E18" s="9">
        <v>-2.0832082985200498E-5</v>
      </c>
      <c r="F18" s="9">
        <v>-1.5704832341145701E-5</v>
      </c>
      <c r="G18" s="15" t="s">
        <v>2654</v>
      </c>
      <c r="H18" s="11">
        <v>1.26334941083162E-4</v>
      </c>
      <c r="I18" s="11">
        <v>4.3097387309565304E-5</v>
      </c>
      <c r="J18" s="16" t="s">
        <v>2654</v>
      </c>
      <c r="K18" s="9">
        <v>1.02578171139678E-4</v>
      </c>
      <c r="L18" s="9">
        <v>9.8093410050292801E-6</v>
      </c>
      <c r="M18" s="15" t="s">
        <v>2654</v>
      </c>
    </row>
    <row r="19" spans="1:13" ht="149.25" customHeight="1" x14ac:dyDescent="0.35">
      <c r="A19" s="17" t="s">
        <v>2691</v>
      </c>
      <c r="B19" s="14" t="s">
        <v>2692</v>
      </c>
      <c r="C19" s="6" t="s">
        <v>2693</v>
      </c>
      <c r="D19" s="7" t="s">
        <v>2653</v>
      </c>
      <c r="E19" s="9">
        <v>6.1845394722848102E-4</v>
      </c>
      <c r="F19" s="9">
        <v>2.0275312149675698E-4</v>
      </c>
      <c r="G19" s="15" t="s">
        <v>2654</v>
      </c>
      <c r="H19" s="11">
        <v>7.963036299098999E-4</v>
      </c>
      <c r="I19" s="11">
        <v>1.9772718606714298E-4</v>
      </c>
      <c r="J19" s="16" t="s">
        <v>2654</v>
      </c>
      <c r="K19" s="9">
        <v>4.0325537146457301E-4</v>
      </c>
      <c r="L19" s="9">
        <v>1.9603639092258303E-5</v>
      </c>
      <c r="M19" s="15" t="s">
        <v>2654</v>
      </c>
    </row>
    <row r="20" spans="1:13" ht="58" x14ac:dyDescent="0.35">
      <c r="A20" s="17" t="s">
        <v>2694</v>
      </c>
      <c r="B20" s="14" t="s">
        <v>2695</v>
      </c>
      <c r="C20" s="6" t="s">
        <v>2696</v>
      </c>
      <c r="D20" s="7" t="s">
        <v>2653</v>
      </c>
      <c r="E20" s="9">
        <v>2.7760689292533102E-4</v>
      </c>
      <c r="F20" s="9">
        <v>2.0761794794621501E-4</v>
      </c>
      <c r="G20" s="15" t="s">
        <v>2654</v>
      </c>
      <c r="H20" s="11">
        <v>5.0468763541622298E-4</v>
      </c>
      <c r="I20" s="11">
        <v>-2.71085410037397E-5</v>
      </c>
      <c r="J20" s="16" t="s">
        <v>2654</v>
      </c>
      <c r="K20" s="9">
        <v>2.9586997694219802E-4</v>
      </c>
      <c r="L20" s="9">
        <v>3.29371233729336E-5</v>
      </c>
      <c r="M20" s="15" t="s">
        <v>2654</v>
      </c>
    </row>
    <row r="21" spans="1:13" ht="130.5" x14ac:dyDescent="0.35">
      <c r="A21" s="17" t="s">
        <v>2697</v>
      </c>
      <c r="B21" s="14" t="s">
        <v>3024</v>
      </c>
      <c r="C21" s="6" t="s">
        <v>2699</v>
      </c>
      <c r="D21" s="7" t="s">
        <v>2653</v>
      </c>
      <c r="E21" s="9">
        <v>-2.1005028873477502E-5</v>
      </c>
      <c r="F21" s="9">
        <v>2.28934139965276E-5</v>
      </c>
      <c r="G21" s="15" t="s">
        <v>2654</v>
      </c>
      <c r="H21" s="11">
        <v>7.6204935850587892E-5</v>
      </c>
      <c r="I21" s="11">
        <v>1.0770199587750721E-4</v>
      </c>
      <c r="J21" s="16" t="s">
        <v>2654</v>
      </c>
      <c r="K21" s="9">
        <v>1.5087686579273729E-4</v>
      </c>
      <c r="L21" s="9">
        <v>6.2221185296751371E-5</v>
      </c>
      <c r="M21" s="15" t="s">
        <v>2654</v>
      </c>
    </row>
    <row r="22" spans="1:13" ht="43.5" x14ac:dyDescent="0.35">
      <c r="A22" s="17" t="s">
        <v>2700</v>
      </c>
      <c r="B22" s="14" t="s">
        <v>3025</v>
      </c>
      <c r="C22" s="6" t="s">
        <v>2702</v>
      </c>
      <c r="D22" s="7" t="s">
        <v>2653</v>
      </c>
      <c r="E22" s="9">
        <v>-9.4423888888917096E-6</v>
      </c>
      <c r="F22" s="9">
        <v>-6.9620231952782799E-6</v>
      </c>
      <c r="G22" s="15" t="s">
        <v>2654</v>
      </c>
      <c r="H22" s="11">
        <v>1.1784017042959499E-4</v>
      </c>
      <c r="I22" s="11">
        <v>4.1038887526711997E-5</v>
      </c>
      <c r="J22" s="16" t="s">
        <v>2654</v>
      </c>
      <c r="K22" s="9">
        <v>6.8350329263333607E-5</v>
      </c>
      <c r="L22" s="9">
        <v>6.7656896427514798E-6</v>
      </c>
      <c r="M22" s="15" t="s">
        <v>2654</v>
      </c>
    </row>
    <row r="23" spans="1:13" ht="43.5" x14ac:dyDescent="0.35">
      <c r="A23" s="17" t="s">
        <v>2703</v>
      </c>
      <c r="B23" s="14" t="s">
        <v>2704</v>
      </c>
      <c r="C23" s="6" t="s">
        <v>2705</v>
      </c>
      <c r="D23" s="7" t="s">
        <v>2653</v>
      </c>
      <c r="E23" s="9">
        <v>-1.5943090633352399E-5</v>
      </c>
      <c r="F23" s="9">
        <v>-6.2227203199150008E-6</v>
      </c>
      <c r="G23" s="15" t="s">
        <v>2654</v>
      </c>
      <c r="H23" s="11">
        <v>1.0674604656957199E-4</v>
      </c>
      <c r="I23" s="11">
        <v>6.7452650798216496E-6</v>
      </c>
      <c r="J23" s="16" t="s">
        <v>2654</v>
      </c>
      <c r="K23" s="9">
        <v>6.8418696087757497E-5</v>
      </c>
      <c r="L23" s="9">
        <v>7.08228886181495E-6</v>
      </c>
      <c r="M23" s="15" t="s">
        <v>2654</v>
      </c>
    </row>
    <row r="24" spans="1:13" x14ac:dyDescent="0.35">
      <c r="A24" s="13" t="s">
        <v>2709</v>
      </c>
      <c r="B24" s="14" t="s">
        <v>2710</v>
      </c>
      <c r="C24" s="6"/>
      <c r="D24" s="7" t="s">
        <v>2653</v>
      </c>
      <c r="E24" s="9">
        <v>1.1292475412050259E-4</v>
      </c>
      <c r="F24" s="9">
        <v>1.34493636660848E-4</v>
      </c>
      <c r="G24" s="15" t="s">
        <v>2654</v>
      </c>
      <c r="H24" s="11">
        <v>8.5324022371580208E-4</v>
      </c>
      <c r="I24" s="11">
        <v>1.066491346070952E-3</v>
      </c>
      <c r="J24" s="16" t="s">
        <v>2654</v>
      </c>
      <c r="K24" s="9">
        <v>1.4091511413798503E-3</v>
      </c>
      <c r="L24" s="9">
        <v>1.3297073806584068E-3</v>
      </c>
      <c r="M24" s="15" t="s">
        <v>2654</v>
      </c>
    </row>
    <row r="25" spans="1:13" ht="58" x14ac:dyDescent="0.35">
      <c r="A25" s="17" t="s">
        <v>2711</v>
      </c>
      <c r="B25" s="14" t="s">
        <v>2712</v>
      </c>
      <c r="C25" s="6" t="s">
        <v>3026</v>
      </c>
      <c r="D25" s="7" t="s">
        <v>2653</v>
      </c>
      <c r="E25" s="9">
        <v>9.1770347758757308E-5</v>
      </c>
      <c r="F25" s="9">
        <v>1.14633987525758E-4</v>
      </c>
      <c r="G25" s="15" t="s">
        <v>2654</v>
      </c>
      <c r="H25" s="11">
        <v>2.1524635289393902E-4</v>
      </c>
      <c r="I25" s="11">
        <v>2.9724455989965599E-4</v>
      </c>
      <c r="J25" s="16" t="s">
        <v>2654</v>
      </c>
      <c r="K25" s="9">
        <v>2.5686442866223997E-4</v>
      </c>
      <c r="L25" s="9">
        <v>3.0257052030058197E-4</v>
      </c>
      <c r="M25" s="15" t="s">
        <v>2654</v>
      </c>
    </row>
    <row r="26" spans="1:13" ht="60" customHeight="1" x14ac:dyDescent="0.35">
      <c r="A26" s="17" t="s">
        <v>2714</v>
      </c>
      <c r="B26" s="14" t="s">
        <v>2715</v>
      </c>
      <c r="C26" s="6" t="s">
        <v>3027</v>
      </c>
      <c r="D26" s="7" t="s">
        <v>2653</v>
      </c>
      <c r="E26" s="9">
        <v>1.6901510169642401E-5</v>
      </c>
      <c r="F26" s="9">
        <v>1.8125919590605798E-5</v>
      </c>
      <c r="G26" s="15" t="s">
        <v>2654</v>
      </c>
      <c r="H26" s="11">
        <v>1.02323214799416E-4</v>
      </c>
      <c r="I26" s="11">
        <v>1.4562837092402202E-4</v>
      </c>
      <c r="J26" s="16" t="s">
        <v>2654</v>
      </c>
      <c r="K26" s="9">
        <v>1.36102931504789E-4</v>
      </c>
      <c r="L26" s="9">
        <v>1.8888429192243103E-4</v>
      </c>
      <c r="M26" s="15" t="s">
        <v>2654</v>
      </c>
    </row>
    <row r="27" spans="1:13" ht="105.75" customHeight="1" x14ac:dyDescent="0.35">
      <c r="A27" s="17" t="s">
        <v>2717</v>
      </c>
      <c r="B27" s="14" t="s">
        <v>2718</v>
      </c>
      <c r="C27" s="6" t="s">
        <v>3028</v>
      </c>
      <c r="D27" s="7" t="s">
        <v>2653</v>
      </c>
      <c r="E27" s="9">
        <v>4.2528961921028994E-6</v>
      </c>
      <c r="F27" s="9">
        <v>1.7337295444842024E-6</v>
      </c>
      <c r="G27" s="15" t="s">
        <v>2654</v>
      </c>
      <c r="H27" s="11">
        <v>5.35670656022447E-4</v>
      </c>
      <c r="I27" s="11">
        <v>6.23618415247274E-4</v>
      </c>
      <c r="J27" s="16" t="s">
        <v>2654</v>
      </c>
      <c r="K27" s="9">
        <v>1.0161837812128211E-3</v>
      </c>
      <c r="L27" s="9">
        <v>8.3825256843539375E-4</v>
      </c>
      <c r="M27" s="15" t="s">
        <v>2654</v>
      </c>
    </row>
    <row r="28" spans="1:13" x14ac:dyDescent="0.35">
      <c r="A28" s="13" t="s">
        <v>2720</v>
      </c>
      <c r="B28" s="14" t="s">
        <v>2721</v>
      </c>
      <c r="C28" s="6"/>
      <c r="D28" s="7" t="s">
        <v>2653</v>
      </c>
      <c r="E28" s="9">
        <v>-1.0447155921233797E-4</v>
      </c>
      <c r="F28" s="9">
        <v>2.4898842792975319E-5</v>
      </c>
      <c r="G28" s="15" t="s">
        <v>2654</v>
      </c>
      <c r="H28" s="11">
        <v>1.3917215653269652E-4</v>
      </c>
      <c r="I28" s="11">
        <v>1.1093751980255642E-4</v>
      </c>
      <c r="J28" s="16" t="s">
        <v>2654</v>
      </c>
      <c r="K28" s="9">
        <v>2.9372823926998576E-4</v>
      </c>
      <c r="L28" s="9">
        <v>4.3577357597812689E-5</v>
      </c>
      <c r="M28" s="15" t="s">
        <v>2654</v>
      </c>
    </row>
    <row r="29" spans="1:13" ht="29" x14ac:dyDescent="0.35">
      <c r="A29" s="17" t="s">
        <v>2722</v>
      </c>
      <c r="B29" s="14" t="s">
        <v>3029</v>
      </c>
      <c r="C29" s="6" t="s">
        <v>2724</v>
      </c>
      <c r="D29" s="7" t="s">
        <v>2653</v>
      </c>
      <c r="E29" s="9">
        <v>3.7669354411295999E-6</v>
      </c>
      <c r="F29" s="9">
        <v>8.0434517291116998E-6</v>
      </c>
      <c r="G29" s="15" t="s">
        <v>2654</v>
      </c>
      <c r="H29" s="11">
        <v>-1.16991889582696E-5</v>
      </c>
      <c r="I29" s="11">
        <v>8.9520045665203398E-7</v>
      </c>
      <c r="J29" s="16" t="s">
        <v>2654</v>
      </c>
      <c r="K29" s="9">
        <v>-9.6668802873622894E-7</v>
      </c>
      <c r="L29" s="9">
        <v>-7.0054236200878303E-7</v>
      </c>
      <c r="M29" s="15" t="s">
        <v>2654</v>
      </c>
    </row>
    <row r="30" spans="1:13" ht="130.5" x14ac:dyDescent="0.35">
      <c r="A30" s="17" t="s">
        <v>2725</v>
      </c>
      <c r="B30" s="14" t="s">
        <v>3030</v>
      </c>
      <c r="C30" s="6" t="s">
        <v>2727</v>
      </c>
      <c r="D30" s="7" t="s">
        <v>2653</v>
      </c>
      <c r="E30" s="9">
        <v>4.7968762352468302E-5</v>
      </c>
      <c r="F30" s="9">
        <v>2.7044301683654099E-5</v>
      </c>
      <c r="G30" s="15" t="s">
        <v>2654</v>
      </c>
      <c r="H30" s="11">
        <v>9.6219517670137491E-5</v>
      </c>
      <c r="I30" s="11">
        <v>3.7820484195538701E-6</v>
      </c>
      <c r="J30" s="16" t="s">
        <v>2654</v>
      </c>
      <c r="K30" s="9">
        <v>2.6922347554414499E-5</v>
      </c>
      <c r="L30" s="9">
        <v>1.11860832374688E-6</v>
      </c>
      <c r="M30" s="15" t="s">
        <v>2654</v>
      </c>
    </row>
    <row r="31" spans="1:13" x14ac:dyDescent="0.35">
      <c r="A31" s="17" t="s">
        <v>2728</v>
      </c>
      <c r="B31" s="14" t="s">
        <v>2729</v>
      </c>
      <c r="C31" s="6" t="s">
        <v>2017</v>
      </c>
      <c r="D31" s="7" t="s">
        <v>2653</v>
      </c>
      <c r="E31" s="9">
        <v>0</v>
      </c>
      <c r="F31" s="9">
        <v>0</v>
      </c>
      <c r="G31" s="15" t="s">
        <v>2654</v>
      </c>
      <c r="H31" s="11">
        <v>0</v>
      </c>
      <c r="I31" s="11">
        <v>0</v>
      </c>
      <c r="J31" s="16" t="s">
        <v>2654</v>
      </c>
      <c r="K31" s="9">
        <v>0</v>
      </c>
      <c r="L31" s="9">
        <v>0</v>
      </c>
      <c r="M31" s="15" t="s">
        <v>2654</v>
      </c>
    </row>
    <row r="32" spans="1:13" ht="43.5" x14ac:dyDescent="0.35">
      <c r="A32" s="17" t="s">
        <v>2730</v>
      </c>
      <c r="B32" s="14" t="s">
        <v>3031</v>
      </c>
      <c r="C32" s="6" t="s">
        <v>2732</v>
      </c>
      <c r="D32" s="7" t="s">
        <v>2653</v>
      </c>
      <c r="E32" s="9">
        <v>-1.0842114439812978E-4</v>
      </c>
      <c r="F32" s="9">
        <v>-2.1934518237287601E-7</v>
      </c>
      <c r="G32" s="15" t="s">
        <v>2654</v>
      </c>
      <c r="H32" s="11">
        <v>4.2953761236974606E-5</v>
      </c>
      <c r="I32" s="11">
        <v>1.0925891620772202E-6</v>
      </c>
      <c r="J32" s="16" t="s">
        <v>2654</v>
      </c>
      <c r="K32" s="9">
        <v>6.3517460378359508E-5</v>
      </c>
      <c r="L32" s="9">
        <v>-1.40700734840848E-8</v>
      </c>
      <c r="M32" s="15" t="s">
        <v>2654</v>
      </c>
    </row>
    <row r="33" spans="1:13" ht="130.5" x14ac:dyDescent="0.35">
      <c r="A33" s="17" t="s">
        <v>2733</v>
      </c>
      <c r="B33" s="14" t="s">
        <v>2734</v>
      </c>
      <c r="C33" s="6" t="s">
        <v>2735</v>
      </c>
      <c r="D33" s="7" t="s">
        <v>2653</v>
      </c>
      <c r="E33" s="9">
        <v>-4.7786112607806102E-5</v>
      </c>
      <c r="F33" s="9">
        <v>-9.9695654374176017E-6</v>
      </c>
      <c r="G33" s="15" t="s">
        <v>2654</v>
      </c>
      <c r="H33" s="11">
        <v>1.1698066583854001E-5</v>
      </c>
      <c r="I33" s="11">
        <v>1.0516768176427331E-4</v>
      </c>
      <c r="J33" s="16" t="s">
        <v>2654</v>
      </c>
      <c r="K33" s="9">
        <v>2.0425511936594798E-4</v>
      </c>
      <c r="L33" s="9">
        <v>4.3173361709558676E-5</v>
      </c>
      <c r="M33" s="15" t="s">
        <v>2654</v>
      </c>
    </row>
    <row r="34" spans="1:13" x14ac:dyDescent="0.35">
      <c r="A34" s="13" t="s">
        <v>2736</v>
      </c>
      <c r="B34" s="14" t="s">
        <v>2737</v>
      </c>
      <c r="C34" s="6"/>
      <c r="D34" s="7" t="s">
        <v>2653</v>
      </c>
      <c r="E34" s="9">
        <v>-1.4266601543333479E-4</v>
      </c>
      <c r="F34" s="9">
        <v>4.6160117802229733E-4</v>
      </c>
      <c r="G34" s="15" t="s">
        <v>2654</v>
      </c>
      <c r="H34" s="11">
        <v>1.64740588612933E-5</v>
      </c>
      <c r="I34" s="11">
        <v>7.7157198876598497E-4</v>
      </c>
      <c r="J34" s="16" t="s">
        <v>2654</v>
      </c>
      <c r="K34" s="9">
        <v>8.8416071660901696E-4</v>
      </c>
      <c r="L34" s="9">
        <v>6.2030193044582094E-4</v>
      </c>
      <c r="M34" s="15" t="s">
        <v>2654</v>
      </c>
    </row>
    <row r="35" spans="1:13" ht="217.5" x14ac:dyDescent="0.35">
      <c r="A35" s="17" t="s">
        <v>2738</v>
      </c>
      <c r="B35" s="14" t="s">
        <v>2739</v>
      </c>
      <c r="C35" s="6" t="s">
        <v>2740</v>
      </c>
      <c r="D35" s="7" t="s">
        <v>2653</v>
      </c>
      <c r="E35" s="9">
        <v>-4.7786112607806102E-5</v>
      </c>
      <c r="F35" s="9">
        <v>7.8060039661709309E-5</v>
      </c>
      <c r="G35" s="15" t="s">
        <v>2654</v>
      </c>
      <c r="H35" s="11">
        <v>1.1698066583854001E-5</v>
      </c>
      <c r="I35" s="11">
        <v>1.8140989293424802E-4</v>
      </c>
      <c r="J35" s="16" t="s">
        <v>2654</v>
      </c>
      <c r="K35" s="9">
        <v>2.0425511936594798E-4</v>
      </c>
      <c r="L35" s="9">
        <v>1.4610001586046201E-4</v>
      </c>
      <c r="M35" s="15" t="s">
        <v>2654</v>
      </c>
    </row>
    <row r="36" spans="1:13" ht="130.5" x14ac:dyDescent="0.35">
      <c r="A36" s="17" t="s">
        <v>2741</v>
      </c>
      <c r="B36" s="14" t="s">
        <v>2742</v>
      </c>
      <c r="C36" s="6" t="s">
        <v>2743</v>
      </c>
      <c r="D36" s="7" t="s">
        <v>2653</v>
      </c>
      <c r="E36" s="9">
        <v>-9.4879902825528703E-5</v>
      </c>
      <c r="F36" s="9">
        <v>3.8354113836058801E-4</v>
      </c>
      <c r="G36" s="15" t="s">
        <v>2654</v>
      </c>
      <c r="H36" s="11">
        <v>4.7759922774392996E-6</v>
      </c>
      <c r="I36" s="11">
        <v>5.9016209583173695E-4</v>
      </c>
      <c r="J36" s="16" t="s">
        <v>2654</v>
      </c>
      <c r="K36" s="9">
        <v>6.7990559724306898E-4</v>
      </c>
      <c r="L36" s="9">
        <v>4.7420191458535899E-4</v>
      </c>
      <c r="M36" s="15" t="s">
        <v>2654</v>
      </c>
    </row>
    <row r="37" spans="1:13" x14ac:dyDescent="0.35">
      <c r="A37" s="13" t="s">
        <v>2744</v>
      </c>
      <c r="B37" s="14" t="s">
        <v>2745</v>
      </c>
      <c r="C37" s="6"/>
      <c r="D37" s="7" t="s">
        <v>2653</v>
      </c>
      <c r="E37" s="9">
        <v>-2.9003551800466119E-5</v>
      </c>
      <c r="F37" s="9">
        <v>-2.8112669026691981E-5</v>
      </c>
      <c r="G37" s="15" t="s">
        <v>2654</v>
      </c>
      <c r="H37" s="11">
        <v>2.8182986384495129E-4</v>
      </c>
      <c r="I37" s="11">
        <v>1.5108576564171192E-4</v>
      </c>
      <c r="J37" s="16" t="s">
        <v>2654</v>
      </c>
      <c r="K37" s="9">
        <v>3.1755301826308401E-4</v>
      </c>
      <c r="L37" s="9">
        <v>2.8688266332066417E-5</v>
      </c>
      <c r="M37" s="15" t="s">
        <v>2654</v>
      </c>
    </row>
    <row r="38" spans="1:13" ht="43.5" x14ac:dyDescent="0.35">
      <c r="A38" s="17" t="s">
        <v>2746</v>
      </c>
      <c r="B38" s="14" t="s">
        <v>2747</v>
      </c>
      <c r="C38" s="6" t="s">
        <v>2748</v>
      </c>
      <c r="D38" s="7" t="s">
        <v>2653</v>
      </c>
      <c r="E38" s="9">
        <v>-6.3308352324931201E-6</v>
      </c>
      <c r="F38" s="9">
        <v>-7.2602759707551803E-6</v>
      </c>
      <c r="G38" s="15" t="s">
        <v>2654</v>
      </c>
      <c r="H38" s="11">
        <v>9.8477971350652296E-5</v>
      </c>
      <c r="I38" s="11">
        <v>5.1163056503655797E-5</v>
      </c>
      <c r="J38" s="16" t="s">
        <v>2654</v>
      </c>
      <c r="K38" s="9">
        <v>9.9216579554139997E-5</v>
      </c>
      <c r="L38" s="9">
        <v>9.1027806243815201E-6</v>
      </c>
      <c r="M38" s="15" t="s">
        <v>2654</v>
      </c>
    </row>
    <row r="39" spans="1:13" ht="43.5" x14ac:dyDescent="0.35">
      <c r="A39" s="17" t="s">
        <v>2749</v>
      </c>
      <c r="B39" s="14" t="s">
        <v>3032</v>
      </c>
      <c r="C39" s="6" t="s">
        <v>2751</v>
      </c>
      <c r="D39" s="7" t="s">
        <v>2653</v>
      </c>
      <c r="E39" s="9">
        <v>-2.2672716567973001E-5</v>
      </c>
      <c r="F39" s="9">
        <v>-2.08523930559368E-5</v>
      </c>
      <c r="G39" s="15" t="s">
        <v>2654</v>
      </c>
      <c r="H39" s="11">
        <v>1.8335189249429898E-4</v>
      </c>
      <c r="I39" s="11">
        <v>9.9922709138056107E-5</v>
      </c>
      <c r="J39" s="16" t="s">
        <v>2654</v>
      </c>
      <c r="K39" s="9">
        <v>2.1833643870894403E-4</v>
      </c>
      <c r="L39" s="9">
        <v>1.9585485707684897E-5</v>
      </c>
      <c r="M39" s="15" t="s">
        <v>2654</v>
      </c>
    </row>
  </sheetData>
  <mergeCells count="10">
    <mergeCell ref="A1:M1"/>
    <mergeCell ref="A2:M2"/>
    <mergeCell ref="A3:A5"/>
    <mergeCell ref="B3:B5"/>
    <mergeCell ref="C3:C5"/>
    <mergeCell ref="D3:D5"/>
    <mergeCell ref="E3:M3"/>
    <mergeCell ref="E4:G4"/>
    <mergeCell ref="H4:J4"/>
    <mergeCell ref="K4:M4"/>
  </mergeCells>
  <pageMargins left="0.7" right="0.7" top="0.75" bottom="0.75" header="0.3" footer="0.3"/>
  <pageSetup paperSize="9" orientation="portrait" r:id="rId1"/>
  <headerFooter>
    <oddFooter>&amp;C_x000D_&amp;1#&amp;"Calibri"&amp;10&amp;K008000 Interní informace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87AC3D038E8784E9C16E0921B8D5155" ma:contentTypeVersion="15" ma:contentTypeDescription="Vytvoří nový dokument" ma:contentTypeScope="" ma:versionID="00d78ad4826458ef1624f2d93d9153c5">
  <xsd:schema xmlns:xsd="http://www.w3.org/2001/XMLSchema" xmlns:xs="http://www.w3.org/2001/XMLSchema" xmlns:p="http://schemas.microsoft.com/office/2006/metadata/properties" xmlns:ns2="11544cef-d40f-40e0-9fb2-ea3e47b346f0" xmlns:ns3="b4346392-9490-4ec2-979c-afa8507021a9" targetNamespace="http://schemas.microsoft.com/office/2006/metadata/properties" ma:root="true" ma:fieldsID="7f79c3da929e12af0a74d4f77ed7b1e5" ns2:_="" ns3:_="">
    <xsd:import namespace="11544cef-d40f-40e0-9fb2-ea3e47b346f0"/>
    <xsd:import namespace="b4346392-9490-4ec2-979c-afa8507021a9"/>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1544cef-d40f-40e0-9fb2-ea3e47b346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lcf76f155ced4ddcb4097134ff3c332f" ma:index="17" nillable="true" ma:taxonomy="true" ma:internalName="lcf76f155ced4ddcb4097134ff3c332f" ma:taxonomyFieldName="MediaServiceImageTags" ma:displayName="Značky obrázků" ma:readOnly="false" ma:fieldId="{5cf76f15-5ced-4ddc-b409-7134ff3c332f}" ma:taxonomyMulti="true" ma:sspId="4dd7ddbe-1f86-4eaf-800e-08e792b06b26"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GenerationTime" ma:index="20" nillable="true" ma:displayName="MediaServiceGenerationTime" ma:hidden="true" ma:internalName="MediaServiceGenerationTime" ma:readOnly="true">
      <xsd:simpleType>
        <xsd:restriction base="dms:Text"/>
      </xsd:simpleType>
    </xsd:element>
    <xsd:element name="MediaServiceEventHashCode" ma:index="21" nillable="true" ma:displayName="MediaServiceEventHashCode" ma:hidden="true" ma:internalName="MediaServiceEventHashCode"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4346392-9490-4ec2-979c-afa8507021a9" elementFormDefault="qualified">
    <xsd:import namespace="http://schemas.microsoft.com/office/2006/documentManagement/types"/>
    <xsd:import namespace="http://schemas.microsoft.com/office/infopath/2007/PartnerControls"/>
    <xsd:element name="SharedWithUsers" ma:index="12"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dílené s podrobnostmi" ma:internalName="SharedWithDetails" ma:readOnly="true">
      <xsd:simpleType>
        <xsd:restriction base="dms:Note">
          <xsd:maxLength value="255"/>
        </xsd:restriction>
      </xsd:simpleType>
    </xsd:element>
    <xsd:element name="TaxCatchAll" ma:index="18" nillable="true" ma:displayName="Taxonomy Catch All Column" ma:hidden="true" ma:list="{770caa18-f488-432e-906b-9ca052482661}" ma:internalName="TaxCatchAll" ma:showField="CatchAllData" ma:web="b4346392-9490-4ec2-979c-afa8507021a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11544cef-d40f-40e0-9fb2-ea3e47b346f0">
      <Terms xmlns="http://schemas.microsoft.com/office/infopath/2007/PartnerControls"/>
    </lcf76f155ced4ddcb4097134ff3c332f>
    <TaxCatchAll xmlns="b4346392-9490-4ec2-979c-afa8507021a9" xsi:nil="true"/>
    <SharedWithUsers xmlns="b4346392-9490-4ec2-979c-afa8507021a9">
      <UserInfo>
        <DisplayName>Králík Kim</DisplayName>
        <AccountId>12</AccountId>
        <AccountType/>
      </UserInfo>
      <UserInfo>
        <DisplayName>Klesla Jan</DisplayName>
        <AccountId>205</AccountId>
        <AccountType/>
      </UserInfo>
      <UserInfo>
        <DisplayName>Čiampor Ján</DisplayName>
        <AccountId>170</AccountId>
        <AccountType/>
      </UserInfo>
    </SharedWithUsers>
  </documentManagement>
</p:properties>
</file>

<file path=customXml/itemProps1.xml><?xml version="1.0" encoding="utf-8"?>
<ds:datastoreItem xmlns:ds="http://schemas.openxmlformats.org/officeDocument/2006/customXml" ds:itemID="{4F272F02-A1C8-4DA0-843D-48F221192D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1544cef-d40f-40e0-9fb2-ea3e47b346f0"/>
    <ds:schemaRef ds:uri="b4346392-9490-4ec2-979c-afa8507021a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8765340-FA03-4D6E-89FC-E884B56C3ED7}">
  <ds:schemaRefs>
    <ds:schemaRef ds:uri="http://schemas.microsoft.com/sharepoint/v3/contenttype/forms"/>
  </ds:schemaRefs>
</ds:datastoreItem>
</file>

<file path=customXml/itemProps3.xml><?xml version="1.0" encoding="utf-8"?>
<ds:datastoreItem xmlns:ds="http://schemas.openxmlformats.org/officeDocument/2006/customXml" ds:itemID="{546B3C3A-2A8B-4B4C-9CE3-86B27004A8F1}">
  <ds:schemaRefs>
    <ds:schemaRef ds:uri="http://purl.org/dc/terms/"/>
    <ds:schemaRef ds:uri="11544cef-d40f-40e0-9fb2-ea3e47b346f0"/>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b4346392-9490-4ec2-979c-afa8507021a9"/>
    <ds:schemaRef ds:uri="http://www.w3.org/XML/1998/namespace"/>
    <ds:schemaRef ds:uri="http://purl.org/dc/dcmitype/"/>
  </ds:schemaRefs>
</ds:datastoreItem>
</file>

<file path=docMetadata/LabelInfo.xml><?xml version="1.0" encoding="utf-8"?>
<clbl:labelList xmlns:clbl="http://schemas.microsoft.com/office/2020/mipLabelMetadata">
  <clbl:label id="{9cc168b4-0267-4bd6-8e85-481e0b7f64cb}" enabled="1" method="Standard" siteId="{1db41d6f-1f37-46db-bd3e-c483abb8105d}" contentBits="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1</vt:i4>
      </vt:variant>
    </vt:vector>
  </HeadingPairs>
  <TitlesOfParts>
    <vt:vector size="12" baseType="lpstr">
      <vt:lpstr>Components</vt:lpstr>
      <vt:lpstr>Measures</vt:lpstr>
      <vt:lpstr>T1 Milestones&amp;Targets</vt:lpstr>
      <vt:lpstr>T2 Green Digital &amp; Costs</vt:lpstr>
      <vt:lpstr>T3b Impact (quantitative) ( (3)</vt:lpstr>
      <vt:lpstr>T3a Impact (qualitative) (2)</vt:lpstr>
      <vt:lpstr>T3b Impact (quantitative) (2)</vt:lpstr>
      <vt:lpstr>T3a Impact (qualitative)</vt:lpstr>
      <vt:lpstr>T3b Impact (quantitative)</vt:lpstr>
      <vt:lpstr>T4a Investment baseline Input</vt:lpstr>
      <vt:lpstr>T4b Investment baseline Display</vt:lpstr>
      <vt:lpstr>'T1 Milestones&amp;Targets'!_Hlk136249708</vt:lpstr>
    </vt:vector>
  </TitlesOfParts>
  <Manager/>
  <Company>Ministerstvo průmyslu a obchodu</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MPO</dc:creator>
  <cp:keywords/>
  <dc:description/>
  <cp:lastModifiedBy>Opičková Jitka</cp:lastModifiedBy>
  <cp:revision/>
  <dcterms:created xsi:type="dcterms:W3CDTF">2021-05-05T21:06:18Z</dcterms:created>
  <dcterms:modified xsi:type="dcterms:W3CDTF">2023-11-23T16:50:22Z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0x010100787AC3D038E8784E9C16E0921B8D5155</vt:lpwstr>
  </property>
  <property fmtid="{D5CDD505-2E9C-101B-9397-08002B2CF9AE}" pid="3" name="MediaServiceImageTags">
    <vt:lpwstr/>
  </property>
  <property fmtid="{D5CDD505-2E9C-101B-9397-08002B2CF9AE}" pid="4" name="MSIP_Label_1ba92a76-a6c4-4984-b898-a49fe77c5243_Enabled">
    <vt:lpwstr>true</vt:lpwstr>
  </property>
  <property fmtid="{D5CDD505-2E9C-101B-9397-08002B2CF9AE}" pid="5" name="MSIP_Label_1ba92a76-a6c4-4984-b898-a49fe77c5243_SetDate">
    <vt:lpwstr>2023-07-28T11:40:12Z</vt:lpwstr>
  </property>
  <property fmtid="{D5CDD505-2E9C-101B-9397-08002B2CF9AE}" pid="6" name="MSIP_Label_1ba92a76-a6c4-4984-b898-a49fe77c5243_Method">
    <vt:lpwstr>Privileged</vt:lpwstr>
  </property>
  <property fmtid="{D5CDD505-2E9C-101B-9397-08002B2CF9AE}" pid="7" name="MSIP_Label_1ba92a76-a6c4-4984-b898-a49fe77c5243_Name">
    <vt:lpwstr>Veřejné - s popiskem</vt:lpwstr>
  </property>
  <property fmtid="{D5CDD505-2E9C-101B-9397-08002B2CF9AE}" pid="8" name="MSIP_Label_1ba92a76-a6c4-4984-b898-a49fe77c5243_SiteId">
    <vt:lpwstr>1f9775f0-c6d0-40f3-b27c-91cb5bbd294a</vt:lpwstr>
  </property>
  <property fmtid="{D5CDD505-2E9C-101B-9397-08002B2CF9AE}" pid="9" name="MSIP_Label_1ba92a76-a6c4-4984-b898-a49fe77c5243_ActionId">
    <vt:lpwstr>dca77600-a923-4ce5-9759-b7532edae451</vt:lpwstr>
  </property>
  <property fmtid="{D5CDD505-2E9C-101B-9397-08002B2CF9AE}" pid="10" name="MSIP_Label_1ba92a76-a6c4-4984-b898-a49fe77c5243_ContentBits">
    <vt:lpwstr>0</vt:lpwstr>
  </property>
</Properties>
</file>